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eanm_000\Documents\Public Safety\Police\Reports\Report 1\FINAL\"/>
    </mc:Choice>
  </mc:AlternateContent>
  <bookViews>
    <workbookView xWindow="0" yWindow="0" windowWidth="14400" windowHeight="4035"/>
  </bookViews>
  <sheets>
    <sheet name="TABLE 1" sheetId="1" r:id="rId1"/>
    <sheet name="TABLE 2" sheetId="2" r:id="rId2"/>
    <sheet name="TABLE 3" sheetId="3" r:id="rId3"/>
    <sheet name="TABLE 4" sheetId="4" r:id="rId4"/>
  </sheets>
  <calcPr calcId="152511"/>
</workbook>
</file>

<file path=xl/calcChain.xml><?xml version="1.0" encoding="utf-8"?>
<calcChain xmlns="http://schemas.openxmlformats.org/spreadsheetml/2006/main">
  <c r="B26" i="4" l="1"/>
  <c r="B28" i="4" s="1"/>
  <c r="B30" i="4" s="1"/>
  <c r="E15" i="4" s="1"/>
  <c r="B16" i="4"/>
  <c r="B18" i="4" s="1"/>
  <c r="B20" i="4" s="1"/>
  <c r="E14" i="4" s="1"/>
  <c r="E9" i="4"/>
  <c r="B5" i="4"/>
  <c r="B6" i="4" s="1"/>
  <c r="C66" i="3"/>
  <c r="D65" i="3"/>
  <c r="C65" i="3"/>
  <c r="C64" i="3"/>
  <c r="H27" i="3"/>
  <c r="H26" i="3"/>
  <c r="G26" i="3"/>
  <c r="F26" i="3"/>
  <c r="E26" i="3"/>
  <c r="D26" i="3"/>
  <c r="D66" i="3" s="1"/>
  <c r="H23" i="3"/>
  <c r="G23" i="3"/>
  <c r="F23" i="3"/>
  <c r="E23" i="3"/>
  <c r="H19" i="3"/>
  <c r="G19" i="3"/>
  <c r="F19" i="3"/>
  <c r="E19" i="3"/>
  <c r="H17" i="3"/>
  <c r="G17" i="3"/>
  <c r="F17" i="3"/>
  <c r="H10" i="3"/>
  <c r="G10" i="3"/>
  <c r="F10" i="3"/>
  <c r="H3" i="3"/>
  <c r="G3" i="3"/>
  <c r="H2" i="3"/>
  <c r="H66" i="3" s="1"/>
  <c r="G2" i="3"/>
  <c r="G66" i="3" s="1"/>
  <c r="F2" i="3"/>
  <c r="F66" i="3" s="1"/>
  <c r="E2" i="3"/>
  <c r="E66" i="3" s="1"/>
  <c r="E8" i="4" l="1"/>
  <c r="B8" i="4"/>
  <c r="B10" i="4" s="1"/>
  <c r="E13" i="4" s="1"/>
  <c r="E10" i="4"/>
  <c r="D64" i="3"/>
</calcChain>
</file>

<file path=xl/comments1.xml><?xml version="1.0" encoding="utf-8"?>
<comments xmlns="http://schemas.openxmlformats.org/spreadsheetml/2006/main">
  <authors>
    <author/>
  </authors>
  <commentList>
    <comment ref="C1" authorId="0" shapeId="0">
      <text>
        <r>
          <rPr>
            <sz val="10"/>
            <rFont val="Arial"/>
          </rPr>
          <t>Information obtained from U.S. Census Quick Facts</t>
        </r>
      </text>
    </comment>
    <comment ref="D2" authorId="0" shapeId="0">
      <text>
        <r>
          <rPr>
            <sz val="10"/>
            <rFont val="Arial"/>
          </rPr>
          <t>Ballwin PD - Ballwin Police Dept Salary Info (per Cover Letter, Ballwin does not employ part-time officers, and has two Reserve officers)</t>
        </r>
      </text>
    </comment>
    <comment ref="D3" authorId="0" shapeId="0">
      <text>
        <r>
          <rPr>
            <sz val="10"/>
            <rFont val="Arial"/>
          </rPr>
          <t>Bel-Nor PD Files, PDF p.114</t>
        </r>
      </text>
    </comment>
    <comment ref="D4" authorId="0" shapeId="0">
      <text>
        <r>
          <rPr>
            <sz val="10"/>
            <rFont val="Arial"/>
          </rPr>
          <t>Bel-Ridge PD - Current Salary for Employees Full Time and Part Time</t>
        </r>
      </text>
    </comment>
    <comment ref="D5" authorId="0" shapeId="0">
      <text>
        <r>
          <rPr>
            <sz val="10"/>
            <rFont val="Arial"/>
          </rPr>
          <t>Bella Villa PD Files, PDF p10</t>
        </r>
      </text>
    </comment>
    <comment ref="D6" authorId="0" shapeId="0">
      <text>
        <r>
          <rPr>
            <sz val="10"/>
            <rFont val="Arial"/>
          </rPr>
          <t>Bellefontaine Neighbors PD Files (Part 1), PDF p41</t>
        </r>
      </text>
    </comment>
    <comment ref="D7" authorId="0" shapeId="0">
      <text>
        <r>
          <rPr>
            <sz val="10"/>
            <rFont val="Arial"/>
          </rPr>
          <t>Berkeley PD - record request-better together, p22</t>
        </r>
      </text>
    </comment>
    <comment ref="D10" authorId="0" shapeId="0">
      <text>
        <r>
          <rPr>
            <sz val="10"/>
            <rFont val="Arial"/>
          </rPr>
          <t>Brentwood PD Files, PDF p39</t>
        </r>
      </text>
    </comment>
    <comment ref="D11" authorId="0" shapeId="0">
      <text>
        <r>
          <rPr>
            <sz val="10"/>
            <rFont val="Arial"/>
          </rPr>
          <t>Bridgeton PD -  Bridgeton 2014 Staffing</t>
        </r>
      </text>
    </comment>
    <comment ref="D12" authorId="0" shapeId="0">
      <text>
        <r>
          <rPr>
            <sz val="10"/>
            <rFont val="Arial"/>
          </rPr>
          <t>Calverton Park PD Files, PDF p175</t>
        </r>
      </text>
    </comment>
    <comment ref="D13" authorId="0" shapeId="0">
      <text>
        <r>
          <rPr>
            <sz val="10"/>
            <rFont val="Arial"/>
          </rPr>
          <t>Charlack PD Files, PDF p225</t>
        </r>
      </text>
    </comment>
    <comment ref="D14" authorId="0" shapeId="0">
      <text>
        <r>
          <rPr>
            <sz val="10"/>
            <rFont val="Arial"/>
          </rPr>
          <t>Chesterfield PD - Org Chart</t>
        </r>
      </text>
    </comment>
    <comment ref="D15" authorId="0" shapeId="0">
      <text>
        <r>
          <rPr>
            <sz val="10"/>
            <rFont val="Arial"/>
          </rPr>
          <t>Clayton PD Files</t>
        </r>
      </text>
    </comment>
    <comment ref="D17" authorId="0" shapeId="0">
      <text>
        <r>
          <rPr>
            <sz val="10"/>
            <rFont val="Arial"/>
          </rPr>
          <t>Crestwood PD - Crestwood documents, PDF p57</t>
        </r>
      </text>
    </comment>
    <comment ref="D18" authorId="0" shapeId="0">
      <text>
        <r>
          <rPr>
            <sz val="10"/>
            <rFont val="Arial"/>
          </rPr>
          <t>Creve Coeur PD Files (Part 2), PDF p360-361</t>
        </r>
      </text>
    </comment>
    <comment ref="D19" authorId="0" shapeId="0">
      <text>
        <r>
          <rPr>
            <sz val="10"/>
            <rFont val="Arial"/>
          </rPr>
          <t>Des Peres PD (Part 1), PDF p1</t>
        </r>
      </text>
    </comment>
    <comment ref="D20" authorId="0" shapeId="0">
      <text>
        <r>
          <rPr>
            <sz val="10"/>
            <rFont val="Arial"/>
          </rPr>
          <t>Edmundson PD Files, PDF p.8</t>
        </r>
      </text>
    </comment>
    <comment ref="D21" authorId="0" shapeId="0">
      <text>
        <r>
          <rPr>
            <sz val="10"/>
            <rFont val="Arial"/>
          </rPr>
          <t>Ellisville PD, PDF p10</t>
        </r>
      </text>
    </comment>
    <comment ref="D22" authorId="0" shapeId="0">
      <text>
        <r>
          <rPr>
            <sz val="10"/>
            <rFont val="Arial"/>
          </rPr>
          <t>Eureka PD - EUREKA EMPLOYEES 2014-15 COMPENSATION</t>
        </r>
      </text>
    </comment>
    <comment ref="D23" authorId="0" shapeId="0">
      <text>
        <r>
          <rPr>
            <sz val="10"/>
            <rFont val="Arial"/>
          </rPr>
          <t>Ferguson PD - 2015 COFM Budget Main Final small, p70</t>
        </r>
      </text>
    </comment>
    <comment ref="D24" authorId="0" shapeId="0">
      <text>
        <r>
          <rPr>
            <sz val="10"/>
            <rFont val="Arial"/>
          </rPr>
          <t>Flordell Hills: Cover Letter #10</t>
        </r>
      </text>
    </comment>
    <comment ref="D25" authorId="0" shapeId="0">
      <text>
        <r>
          <rPr>
            <sz val="10"/>
            <rFont val="Arial"/>
          </rPr>
          <t>Florissant PD Files (Part 1), PDF p33</t>
        </r>
      </text>
    </comment>
    <comment ref="D26" authorId="0" shapeId="0">
      <text>
        <r>
          <rPr>
            <sz val="10"/>
            <rFont val="Arial"/>
          </rPr>
          <t>Frontenac PD - Sunshine Request Response List</t>
        </r>
      </text>
    </comment>
    <comment ref="D27" authorId="0" shapeId="0">
      <text>
        <r>
          <rPr>
            <sz val="10"/>
            <rFont val="Arial"/>
          </rPr>
          <t>Glendale PD - Cover Letter</t>
        </r>
      </text>
    </comment>
    <comment ref="D28" authorId="0" shapeId="0">
      <text>
        <r>
          <rPr>
            <sz val="10"/>
            <rFont val="Arial"/>
          </rPr>
          <t>City of Hazelwood (Part 1), PDF p17</t>
        </r>
      </text>
    </comment>
    <comment ref="D31" authorId="0" shapeId="0">
      <text>
        <r>
          <rPr>
            <sz val="10"/>
            <rFont val="Arial"/>
          </rPr>
          <t>Kirkwood PD: STAFFING SEPTEMBER 4 2014</t>
        </r>
      </text>
    </comment>
    <comment ref="D32" authorId="0" shapeId="0">
      <text>
        <r>
          <rPr>
            <sz val="10"/>
            <rFont val="Arial"/>
          </rPr>
          <t>Ladue PD: org chart</t>
        </r>
      </text>
    </comment>
    <comment ref="D34" authorId="0" shapeId="0">
      <text>
        <r>
          <rPr>
            <sz val="10"/>
            <rFont val="Arial"/>
          </rPr>
          <t>Manchester: Item 11 - Current Staffing</t>
        </r>
      </text>
    </comment>
    <comment ref="D35" authorId="0" shapeId="0">
      <text>
        <r>
          <rPr>
            <sz val="10"/>
            <rFont val="Arial"/>
          </rPr>
          <t>Maplewood PD Files (Part 1), PDF p26-28</t>
        </r>
      </text>
    </comment>
    <comment ref="D36" authorId="0" shapeId="0">
      <text>
        <r>
          <rPr>
            <sz val="10"/>
            <rFont val="Arial"/>
          </rPr>
          <t>Maryland Heights PD Files, PDF p53</t>
        </r>
      </text>
    </comment>
    <comment ref="D37" authorId="0" shapeId="0">
      <text>
        <r>
          <rPr>
            <sz val="10"/>
            <rFont val="Arial"/>
          </rPr>
          <t>Moline Acres PD Files</t>
        </r>
      </text>
    </comment>
    <comment ref="D38" authorId="0" shapeId="0">
      <text>
        <r>
          <rPr>
            <sz val="10"/>
            <rFont val="Arial"/>
          </rPr>
          <t>Normandy: Department Orgnizational Structure</t>
        </r>
      </text>
    </comment>
    <comment ref="D39" authorId="0" shapeId="0">
      <text>
        <r>
          <rPr>
            <sz val="10"/>
            <rFont val="Arial"/>
          </rPr>
          <t>Northwoods PD Files, PDF p3</t>
        </r>
      </text>
    </comment>
    <comment ref="D40" authorId="0" shapeId="0">
      <text>
        <r>
          <rPr>
            <sz val="10"/>
            <rFont val="Arial"/>
          </rPr>
          <t>Olivette PD roster 12-10-14</t>
        </r>
      </text>
    </comment>
    <comment ref="D41" authorId="0" shapeId="0">
      <text>
        <r>
          <rPr>
            <sz val="10"/>
            <rFont val="Arial"/>
          </rPr>
          <t>Overland PD - Staffing &amp; Salaries</t>
        </r>
      </text>
    </comment>
    <comment ref="D42" authorId="0" shapeId="0">
      <text>
        <r>
          <rPr>
            <sz val="10"/>
            <rFont val="Arial"/>
          </rPr>
          <t>Pacific PD Files</t>
        </r>
      </text>
    </comment>
    <comment ref="D43" authorId="0" shapeId="0">
      <text>
        <r>
          <rPr>
            <sz val="10"/>
            <rFont val="Arial"/>
          </rPr>
          <t>Pagedale PD Files</t>
        </r>
      </text>
    </comment>
    <comment ref="D44" authorId="0" shapeId="0">
      <text>
        <r>
          <rPr>
            <sz val="10"/>
            <rFont val="Arial"/>
          </rPr>
          <t>Pine Lawn PD Files</t>
        </r>
      </text>
    </comment>
    <comment ref="D45" authorId="0" shapeId="0">
      <text>
        <r>
          <rPr>
            <sz val="10"/>
            <rFont val="Arial"/>
          </rPr>
          <t>Richmond Heights PD - Current Salaries</t>
        </r>
      </text>
    </comment>
    <comment ref="D46" authorId="0" shapeId="0">
      <text>
        <r>
          <rPr>
            <sz val="10"/>
            <rFont val="Arial"/>
          </rPr>
          <t>Riverview PD Files</t>
        </r>
      </text>
    </comment>
    <comment ref="D47" authorId="0" shapeId="0">
      <text>
        <r>
          <rPr>
            <sz val="10"/>
            <rFont val="Arial"/>
          </rPr>
          <t>Rock Hill PD - Better together 2014 Sunshine Request fulfillment</t>
        </r>
      </text>
    </comment>
    <comment ref="D49" authorId="0" shapeId="0">
      <text>
        <r>
          <rPr>
            <sz val="10"/>
            <rFont val="Arial"/>
          </rPr>
          <t>City of St. John (Part 1)</t>
        </r>
      </text>
    </comment>
    <comment ref="D50" authorId="0" shapeId="0">
      <text>
        <r>
          <rPr>
            <sz val="10"/>
            <rFont val="Arial"/>
          </rPr>
          <t>Shrewsbury: Staffing Information</t>
        </r>
      </text>
    </comment>
    <comment ref="C51" authorId="0" shapeId="0">
      <text>
        <r>
          <rPr>
            <sz val="10"/>
            <rFont val="Arial"/>
          </rPr>
          <t xml:space="preserve">Unincorporated St. Louis County &amp; municipalities
</t>
        </r>
      </text>
    </comment>
    <comment ref="D51" authorId="0" shapeId="0">
      <text>
        <r>
          <rPr>
            <sz val="10"/>
            <rFont val="Arial"/>
          </rPr>
          <t>POST: Officers at departments in St. Louis County and City of St. Louis (public) 03_09_2015</t>
        </r>
      </text>
    </comment>
    <comment ref="D52" authorId="0" shapeId="0">
      <text>
        <r>
          <rPr>
            <sz val="10"/>
            <rFont val="Arial"/>
          </rPr>
          <t>POST: Officers at departments in St. Louis County and City of St. Louis (public) 03_09_2015</t>
        </r>
      </text>
    </comment>
    <comment ref="D53" authorId="0" shapeId="0">
      <text>
        <r>
          <rPr>
            <sz val="10"/>
            <rFont val="Arial"/>
          </rPr>
          <t>Sunset Hills: Personnel Demographics</t>
        </r>
      </text>
    </comment>
    <comment ref="D54" authorId="0" shapeId="0">
      <text>
        <r>
          <rPr>
            <sz val="10"/>
            <rFont val="Arial"/>
          </rPr>
          <t>Town and Country PD Files (Part 1), p2</t>
        </r>
      </text>
    </comment>
    <comment ref="D55" authorId="0" shapeId="0">
      <text>
        <r>
          <rPr>
            <sz val="10"/>
            <rFont val="Arial"/>
          </rPr>
          <t>University City PD Files -  (Part 1)</t>
        </r>
      </text>
    </comment>
    <comment ref="D56" authorId="0" shapeId="0">
      <text>
        <r>
          <rPr>
            <sz val="10"/>
            <rFont val="Arial"/>
          </rPr>
          <t>VCPD ROSTER-for county</t>
        </r>
      </text>
    </comment>
    <comment ref="D58" authorId="0" shapeId="0">
      <text>
        <r>
          <rPr>
            <sz val="10"/>
            <rFont val="Arial"/>
          </rPr>
          <t>Warson Woods PD Files, p1</t>
        </r>
      </text>
    </comment>
    <comment ref="D59" authorId="0" shapeId="0">
      <text>
        <r>
          <rPr>
            <sz val="10"/>
            <rFont val="Arial"/>
          </rPr>
          <t>Webster Groves PD - Officer Positions Salaries</t>
        </r>
      </text>
    </comment>
    <comment ref="D61" authorId="0" shapeId="0">
      <text>
        <r>
          <rPr>
            <sz val="10"/>
            <rFont val="Arial"/>
          </rPr>
          <t>Woodson Terrace PD Files, p7</t>
        </r>
      </text>
    </comment>
  </commentList>
</comments>
</file>

<file path=xl/comments2.xml><?xml version="1.0" encoding="utf-8"?>
<comments xmlns="http://schemas.openxmlformats.org/spreadsheetml/2006/main">
  <authors>
    <author/>
  </authors>
  <commentList>
    <comment ref="C1" authorId="0" shapeId="0">
      <text>
        <r>
          <rPr>
            <sz val="10"/>
            <rFont val="Arial"/>
          </rPr>
          <t>All populations and percentages are based on U.S. Census American Fact Finder data for the 2010 census.</t>
        </r>
      </text>
    </comment>
    <comment ref="D1" authorId="0" shapeId="0">
      <text>
        <r>
          <rPr>
            <sz val="10"/>
            <rFont val="Arial"/>
          </rPr>
          <t>Information obtained from U.S. Census Quick Facts</t>
        </r>
      </text>
    </comment>
    <comment ref="E2" authorId="0" shapeId="0">
      <text>
        <r>
          <rPr>
            <sz val="10"/>
            <rFont val="Arial"/>
          </rPr>
          <t>Ballwin PD - Ballwin Police Dept Salary Info (per Cover Letter, Ballwin does not employ part-time officers, and has two Reserve officers)</t>
        </r>
      </text>
    </comment>
    <comment ref="E3" authorId="0" shapeId="0">
      <text>
        <r>
          <rPr>
            <sz val="10"/>
            <rFont val="Arial"/>
          </rPr>
          <t>Bel-Nor PD Files, PDF p.114</t>
        </r>
      </text>
    </comment>
    <comment ref="E4" authorId="0" shapeId="0">
      <text>
        <r>
          <rPr>
            <sz val="10"/>
            <rFont val="Arial"/>
          </rPr>
          <t>Bel-Ridge PD - Current Salary for Employees Full Time and Part Time</t>
        </r>
      </text>
    </comment>
    <comment ref="E5" authorId="0" shapeId="0">
      <text>
        <r>
          <rPr>
            <sz val="10"/>
            <rFont val="Arial"/>
          </rPr>
          <t>Bella Villa PD Files, PDF p10</t>
        </r>
      </text>
    </comment>
    <comment ref="E6" authorId="0" shapeId="0">
      <text>
        <r>
          <rPr>
            <sz val="10"/>
            <rFont val="Arial"/>
          </rPr>
          <t>Bellefontaine Neighbors PD Files (Part 1), PDF p41</t>
        </r>
      </text>
    </comment>
    <comment ref="E7" authorId="0" shapeId="0">
      <text>
        <r>
          <rPr>
            <sz val="10"/>
            <rFont val="Arial"/>
          </rPr>
          <t>Berkeley PD - record request-better together, p22</t>
        </r>
      </text>
    </comment>
    <comment ref="E10" authorId="0" shapeId="0">
      <text>
        <r>
          <rPr>
            <sz val="10"/>
            <rFont val="Arial"/>
          </rPr>
          <t>Brentwood PD Files, PDF p39</t>
        </r>
      </text>
    </comment>
    <comment ref="E11" authorId="0" shapeId="0">
      <text>
        <r>
          <rPr>
            <sz val="10"/>
            <rFont val="Arial"/>
          </rPr>
          <t>Bridgeton PD -  Bridgeton 2014 Staffing</t>
        </r>
      </text>
    </comment>
    <comment ref="E12" authorId="0" shapeId="0">
      <text>
        <r>
          <rPr>
            <sz val="10"/>
            <rFont val="Arial"/>
          </rPr>
          <t>Calverton Park PD Files, PDF p175</t>
        </r>
      </text>
    </comment>
    <comment ref="E13" authorId="0" shapeId="0">
      <text>
        <r>
          <rPr>
            <sz val="10"/>
            <rFont val="Arial"/>
          </rPr>
          <t>Charlack PD Files, PDF p225</t>
        </r>
      </text>
    </comment>
    <comment ref="E14" authorId="0" shapeId="0">
      <text>
        <r>
          <rPr>
            <sz val="10"/>
            <rFont val="Arial"/>
          </rPr>
          <t>Chesterfield PD - Org Chart</t>
        </r>
      </text>
    </comment>
    <comment ref="E15" authorId="0" shapeId="0">
      <text>
        <r>
          <rPr>
            <sz val="10"/>
            <rFont val="Arial"/>
          </rPr>
          <t>Clayton PD Files</t>
        </r>
      </text>
    </comment>
    <comment ref="E17" authorId="0" shapeId="0">
      <text>
        <r>
          <rPr>
            <sz val="10"/>
            <rFont val="Arial"/>
          </rPr>
          <t>Crestwood PD - Crestwood documents, PDF p57</t>
        </r>
      </text>
    </comment>
    <comment ref="E18" authorId="0" shapeId="0">
      <text>
        <r>
          <rPr>
            <sz val="10"/>
            <rFont val="Arial"/>
          </rPr>
          <t>Creve Coeur PD Files (Part 2), PDF p360-361</t>
        </r>
      </text>
    </comment>
    <comment ref="E19" authorId="0" shapeId="0">
      <text>
        <r>
          <rPr>
            <sz val="10"/>
            <rFont val="Arial"/>
          </rPr>
          <t>Des Peres PD (Part 1), PDF p1</t>
        </r>
      </text>
    </comment>
    <comment ref="E20" authorId="0" shapeId="0">
      <text>
        <r>
          <rPr>
            <sz val="10"/>
            <rFont val="Arial"/>
          </rPr>
          <t>Edmundson PD Files, PDF p.8</t>
        </r>
      </text>
    </comment>
    <comment ref="E21" authorId="0" shapeId="0">
      <text>
        <r>
          <rPr>
            <sz val="10"/>
            <rFont val="Arial"/>
          </rPr>
          <t>Ellisville PD, PDF p10</t>
        </r>
      </text>
    </comment>
    <comment ref="E22" authorId="0" shapeId="0">
      <text>
        <r>
          <rPr>
            <sz val="10"/>
            <rFont val="Arial"/>
          </rPr>
          <t>Eureka PD - EUREKA EMPLOYEES 2014-15 COMPENSATION</t>
        </r>
      </text>
    </comment>
    <comment ref="E23" authorId="0" shapeId="0">
      <text>
        <r>
          <rPr>
            <sz val="10"/>
            <rFont val="Arial"/>
          </rPr>
          <t>Ferguson PD - 2015 COFM Budget Main Final small, p70</t>
        </r>
      </text>
    </comment>
    <comment ref="E24" authorId="0" shapeId="0">
      <text>
        <r>
          <rPr>
            <sz val="10"/>
            <rFont val="Arial"/>
          </rPr>
          <t>Flordell Hills: Cover Letter #10</t>
        </r>
      </text>
    </comment>
    <comment ref="E25" authorId="0" shapeId="0">
      <text>
        <r>
          <rPr>
            <sz val="10"/>
            <rFont val="Arial"/>
          </rPr>
          <t>Florissant PD Files (Part 1), PDF p33</t>
        </r>
      </text>
    </comment>
    <comment ref="E26" authorId="0" shapeId="0">
      <text>
        <r>
          <rPr>
            <sz val="10"/>
            <rFont val="Arial"/>
          </rPr>
          <t>Frontenac PD - Sunshine Request Response List</t>
        </r>
      </text>
    </comment>
    <comment ref="E27" authorId="0" shapeId="0">
      <text>
        <r>
          <rPr>
            <sz val="10"/>
            <rFont val="Arial"/>
          </rPr>
          <t>Glendale PD - Cover Letter</t>
        </r>
      </text>
    </comment>
    <comment ref="E28" authorId="0" shapeId="0">
      <text>
        <r>
          <rPr>
            <sz val="10"/>
            <rFont val="Arial"/>
          </rPr>
          <t>City of Hazelwood (Part 1), PDF p17</t>
        </r>
      </text>
    </comment>
    <comment ref="E31" authorId="0" shapeId="0">
      <text>
        <r>
          <rPr>
            <sz val="10"/>
            <rFont val="Arial"/>
          </rPr>
          <t>Kirkwood PD: STAFFING SEPTEMBER 4 2014</t>
        </r>
      </text>
    </comment>
    <comment ref="E32" authorId="0" shapeId="0">
      <text>
        <r>
          <rPr>
            <sz val="10"/>
            <rFont val="Arial"/>
          </rPr>
          <t>Ladue PD: org chart</t>
        </r>
      </text>
    </comment>
    <comment ref="E34" authorId="0" shapeId="0">
      <text>
        <r>
          <rPr>
            <sz val="10"/>
            <rFont val="Arial"/>
          </rPr>
          <t>Manchester: Item 11 - Current Staffing</t>
        </r>
      </text>
    </comment>
    <comment ref="E35" authorId="0" shapeId="0">
      <text>
        <r>
          <rPr>
            <sz val="10"/>
            <rFont val="Arial"/>
          </rPr>
          <t>Maplewood PD Files (Part 1), PDF p26-28</t>
        </r>
      </text>
    </comment>
    <comment ref="E36" authorId="0" shapeId="0">
      <text>
        <r>
          <rPr>
            <sz val="10"/>
            <rFont val="Arial"/>
          </rPr>
          <t>Maryland Heights PD Files, PDF p53</t>
        </r>
      </text>
    </comment>
    <comment ref="E37" authorId="0" shapeId="0">
      <text>
        <r>
          <rPr>
            <sz val="10"/>
            <rFont val="Arial"/>
          </rPr>
          <t>Moline Acres PD Files</t>
        </r>
      </text>
    </comment>
    <comment ref="E38" authorId="0" shapeId="0">
      <text>
        <r>
          <rPr>
            <sz val="10"/>
            <rFont val="Arial"/>
          </rPr>
          <t>Normandy: Department Orgnizational Structure</t>
        </r>
      </text>
    </comment>
    <comment ref="E39" authorId="0" shapeId="0">
      <text>
        <r>
          <rPr>
            <sz val="10"/>
            <rFont val="Arial"/>
          </rPr>
          <t>Northwoods PD Files, PDF p3</t>
        </r>
      </text>
    </comment>
    <comment ref="E40" authorId="0" shapeId="0">
      <text>
        <r>
          <rPr>
            <sz val="10"/>
            <rFont val="Arial"/>
          </rPr>
          <t>Olivette PD roster 12-10-14</t>
        </r>
      </text>
    </comment>
    <comment ref="E41" authorId="0" shapeId="0">
      <text>
        <r>
          <rPr>
            <sz val="10"/>
            <rFont val="Arial"/>
          </rPr>
          <t>Overland PD - Staffing &amp; Salaries</t>
        </r>
      </text>
    </comment>
    <comment ref="E42" authorId="0" shapeId="0">
      <text>
        <r>
          <rPr>
            <sz val="10"/>
            <rFont val="Arial"/>
          </rPr>
          <t>Pacific PD Files</t>
        </r>
      </text>
    </comment>
    <comment ref="E43" authorId="0" shapeId="0">
      <text>
        <r>
          <rPr>
            <sz val="10"/>
            <rFont val="Arial"/>
          </rPr>
          <t>Pagedale PD Files</t>
        </r>
      </text>
    </comment>
    <comment ref="E44" authorId="0" shapeId="0">
      <text>
        <r>
          <rPr>
            <sz val="10"/>
            <rFont val="Arial"/>
          </rPr>
          <t>Pine Lawn PD Files</t>
        </r>
      </text>
    </comment>
    <comment ref="E45" authorId="0" shapeId="0">
      <text>
        <r>
          <rPr>
            <sz val="10"/>
            <rFont val="Arial"/>
          </rPr>
          <t>Richmond Heights PD - Current Salaries</t>
        </r>
      </text>
    </comment>
    <comment ref="E46" authorId="0" shapeId="0">
      <text>
        <r>
          <rPr>
            <sz val="10"/>
            <rFont val="Arial"/>
          </rPr>
          <t>Riverview PD Files</t>
        </r>
      </text>
    </comment>
    <comment ref="E47" authorId="0" shapeId="0">
      <text>
        <r>
          <rPr>
            <sz val="10"/>
            <rFont val="Arial"/>
          </rPr>
          <t>Rock Hill PD - Better together 2014 Sunshine Request fulfillment</t>
        </r>
      </text>
    </comment>
    <comment ref="E49" authorId="0" shapeId="0">
      <text>
        <r>
          <rPr>
            <sz val="10"/>
            <rFont val="Arial"/>
          </rPr>
          <t>City of St. John (Part 1)</t>
        </r>
      </text>
    </comment>
    <comment ref="E50" authorId="0" shapeId="0">
      <text>
        <r>
          <rPr>
            <sz val="10"/>
            <rFont val="Arial"/>
          </rPr>
          <t>Shrewsbury: Staffing Information</t>
        </r>
      </text>
    </comment>
    <comment ref="C51" authorId="0" shapeId="0">
      <text>
        <r>
          <rPr>
            <sz val="10"/>
            <rFont val="Arial"/>
          </rPr>
          <t xml:space="preserve">Includes Unincorporated St. Louis County and Municipalities
</t>
        </r>
      </text>
    </comment>
    <comment ref="D51" authorId="0" shapeId="0">
      <text>
        <r>
          <rPr>
            <sz val="10"/>
            <rFont val="Arial"/>
          </rPr>
          <t>Includes Unincorporated St. Louis County and Municipalities</t>
        </r>
      </text>
    </comment>
    <comment ref="E51" authorId="0" shapeId="0">
      <text>
        <r>
          <rPr>
            <sz val="10"/>
            <rFont val="Arial"/>
          </rPr>
          <t>POST: Officers at departments in St. Louis County and City of St. Louis (public) 03_09_2015</t>
        </r>
      </text>
    </comment>
    <comment ref="E52" authorId="0" shapeId="0">
      <text>
        <r>
          <rPr>
            <sz val="10"/>
            <rFont val="Arial"/>
          </rPr>
          <t>POST: Officers at departments in St. Louis County and City of St. Louis (public) 03_09_2015</t>
        </r>
      </text>
    </comment>
    <comment ref="E53" authorId="0" shapeId="0">
      <text>
        <r>
          <rPr>
            <sz val="10"/>
            <rFont val="Arial"/>
          </rPr>
          <t>Sunset Hills: Personnel Demographics</t>
        </r>
      </text>
    </comment>
    <comment ref="E54" authorId="0" shapeId="0">
      <text>
        <r>
          <rPr>
            <sz val="10"/>
            <rFont val="Arial"/>
          </rPr>
          <t>Town and Country PD Files (Part 1), p2</t>
        </r>
      </text>
    </comment>
    <comment ref="E55" authorId="0" shapeId="0">
      <text>
        <r>
          <rPr>
            <sz val="10"/>
            <rFont val="Arial"/>
          </rPr>
          <t>University City PD Files -  (Part 1)</t>
        </r>
      </text>
    </comment>
    <comment ref="E56" authorId="0" shapeId="0">
      <text>
        <r>
          <rPr>
            <sz val="10"/>
            <rFont val="Arial"/>
          </rPr>
          <t>VCPD ROSTER-for county</t>
        </r>
      </text>
    </comment>
    <comment ref="E58" authorId="0" shapeId="0">
      <text>
        <r>
          <rPr>
            <sz val="10"/>
            <rFont val="Arial"/>
          </rPr>
          <t>Warson Woods PD Files, p1</t>
        </r>
      </text>
    </comment>
    <comment ref="E59" authorId="0" shapeId="0">
      <text>
        <r>
          <rPr>
            <sz val="10"/>
            <rFont val="Arial"/>
          </rPr>
          <t>Webster Groves PD - Officer Positions Salaries</t>
        </r>
      </text>
    </comment>
    <comment ref="E61" authorId="0" shapeId="0">
      <text>
        <r>
          <rPr>
            <sz val="10"/>
            <rFont val="Arial"/>
          </rPr>
          <t>Woodson Terrace PD Files, p7</t>
        </r>
      </text>
    </comment>
  </commentList>
</comments>
</file>

<file path=xl/comments3.xml><?xml version="1.0" encoding="utf-8"?>
<comments xmlns="http://schemas.openxmlformats.org/spreadsheetml/2006/main">
  <authors>
    <author/>
  </authors>
  <commentList>
    <comment ref="C2" authorId="0" shapeId="0">
      <text>
        <r>
          <rPr>
            <sz val="10"/>
            <rFont val="Arial"/>
          </rPr>
          <t>Ballwin Operating Expenditures, 2014 Projection</t>
        </r>
      </text>
    </comment>
    <comment ref="D2" authorId="0" shapeId="0">
      <text>
        <r>
          <rPr>
            <sz val="10"/>
            <rFont val="Arial"/>
          </rPr>
          <t>Ballwin PD Salary Info</t>
        </r>
      </text>
    </comment>
    <comment ref="E2" authorId="0" shapeId="0">
      <text>
        <r>
          <rPr>
            <sz val="10"/>
            <rFont val="Arial"/>
          </rPr>
          <t>Ballwin PD Salary Info</t>
        </r>
      </text>
    </comment>
    <comment ref="F2" authorId="0" shapeId="0">
      <text>
        <r>
          <rPr>
            <sz val="10"/>
            <rFont val="Arial"/>
          </rPr>
          <t>Ballwin PD Salary Info</t>
        </r>
      </text>
    </comment>
    <comment ref="G2" authorId="0" shapeId="0">
      <text>
        <r>
          <rPr>
            <sz val="10"/>
            <rFont val="Arial"/>
          </rPr>
          <t>Ballwin PD Salary Info</t>
        </r>
      </text>
    </comment>
    <comment ref="H2" authorId="0" shapeId="0">
      <text>
        <r>
          <rPr>
            <sz val="10"/>
            <rFont val="Arial"/>
          </rPr>
          <t>Ballwin PD Salary Info</t>
        </r>
      </text>
    </comment>
    <comment ref="C3" authorId="0" shapeId="0">
      <text>
        <r>
          <rPr>
            <sz val="10"/>
            <rFont val="Arial"/>
          </rPr>
          <t>Bel-Nor, 2014 Budget</t>
        </r>
      </text>
    </comment>
    <comment ref="D3" authorId="0" shapeId="0">
      <text>
        <r>
          <rPr>
            <sz val="10"/>
            <rFont val="Arial"/>
          </rPr>
          <t xml:space="preserve">Bel-Nor PD Files PDF pg 686 (salaries provided at hourly rate - calculated at 40 hours/week)
</t>
        </r>
      </text>
    </comment>
    <comment ref="G3" authorId="0" shapeId="0">
      <text>
        <r>
          <rPr>
            <sz val="10"/>
            <rFont val="Arial"/>
          </rPr>
          <t xml:space="preserve">Bel-Nor PD Files PDF pg 686 (salaries provided at hourly rate - calculated at 40 hours/week)
</t>
        </r>
      </text>
    </comment>
    <comment ref="H3" authorId="0" shapeId="0">
      <text>
        <r>
          <rPr>
            <sz val="10"/>
            <rFont val="Arial"/>
          </rPr>
          <t xml:space="preserve">Bel-Nor PD Files PDF pg 686 (salaries provided at hourly rate - calculated at 40 hours/week)
</t>
        </r>
      </text>
    </comment>
    <comment ref="C4" authorId="0" shapeId="0">
      <text>
        <r>
          <rPr>
            <sz val="10"/>
            <rFont val="Arial"/>
          </rPr>
          <t xml:space="preserve">Bel-Ridge, FY 2014, Salaries Only </t>
        </r>
      </text>
    </comment>
    <comment ref="D4" authorId="0" shapeId="0">
      <text>
        <r>
          <rPr>
            <sz val="10"/>
            <rFont val="Arial"/>
          </rPr>
          <t>Bel-Ridge Current Salary for Employees document (salaries provided at hourly rate - calculated at 40 hours/week)</t>
        </r>
      </text>
    </comment>
    <comment ref="E4" authorId="0" shapeId="0">
      <text>
        <r>
          <rPr>
            <sz val="10"/>
            <rFont val="Arial"/>
          </rPr>
          <t>Bel-Ridge Current Salary for Employees document (salaries provided at hourly rate - calculated at 40 hours/week)</t>
        </r>
      </text>
    </comment>
    <comment ref="G4" authorId="0" shapeId="0">
      <text>
        <r>
          <rPr>
            <sz val="10"/>
            <rFont val="Arial"/>
          </rPr>
          <t>Bel-Ridge Current Salary for Employees document (salaries provided at hourly rate - calculated at 40 hours/week)</t>
        </r>
      </text>
    </comment>
    <comment ref="H4" authorId="0" shapeId="0">
      <text>
        <r>
          <rPr>
            <sz val="10"/>
            <rFont val="Arial"/>
          </rPr>
          <t>Bel-Ridge Current Salary for Employees document (salaries provided at hourly rate - calculated at 40 hours/week)</t>
        </r>
      </text>
    </comment>
    <comment ref="C5" authorId="0" shapeId="0">
      <text>
        <r>
          <rPr>
            <sz val="10"/>
            <rFont val="Arial"/>
          </rPr>
          <t xml:space="preserve">Bella Villa, 7/14-6/15 PD Budget
</t>
        </r>
      </text>
    </comment>
    <comment ref="D5" authorId="0" shapeId="0">
      <text>
        <r>
          <rPr>
            <sz val="10"/>
            <rFont val="Arial"/>
          </rPr>
          <t xml:space="preserve">Bella Villa PD Files PDF pg 10 </t>
        </r>
      </text>
    </comment>
    <comment ref="G5" authorId="0" shapeId="0">
      <text>
        <r>
          <rPr>
            <sz val="10"/>
            <rFont val="Arial"/>
          </rPr>
          <t>Bella Villa PD Files PDF pg 10  (salaries provided at hourly rate and calculated at 40 hrs/wk)</t>
        </r>
      </text>
    </comment>
    <comment ref="H5" authorId="0" shapeId="0">
      <text>
        <r>
          <rPr>
            <sz val="10"/>
            <rFont val="Arial"/>
          </rPr>
          <t>Bella Villa PD Files PDF pg 10  (salaries provided at hourly rate and calculated at 40 hrs/wk)</t>
        </r>
      </text>
    </comment>
    <comment ref="C6" authorId="0" shapeId="0">
      <text>
        <r>
          <rPr>
            <sz val="10"/>
            <rFont val="Arial"/>
          </rPr>
          <t>Bellefontaine Neighbors, 7/14-6/15 PD Budget</t>
        </r>
      </text>
    </comment>
    <comment ref="D6" authorId="0" shapeId="0">
      <text>
        <r>
          <rPr>
            <sz val="10"/>
            <rFont val="Arial"/>
          </rPr>
          <t>Bellefontaine Neighbors PD Files (Part 1) PDF pg 42 (salaries provided at hourly rate and calculated at 40 hrs/wk)</t>
        </r>
      </text>
    </comment>
    <comment ref="F6" authorId="0" shapeId="0">
      <text>
        <r>
          <rPr>
            <sz val="10"/>
            <rFont val="Arial"/>
          </rPr>
          <t>Bellefontaine Neighbors PD Files (Part 1) PDF pg 42 (salaries provided at hourly rate and calculated at 40 hrs/wk)</t>
        </r>
      </text>
    </comment>
    <comment ref="G6" authorId="0" shapeId="0">
      <text>
        <r>
          <rPr>
            <sz val="10"/>
            <rFont val="Arial"/>
          </rPr>
          <t>Bellefontaine Neighbors PD Files (Part 1) PDF pg 42 (salaries provided at hourly rate and calculated at 40 hrs/wk)</t>
        </r>
      </text>
    </comment>
    <comment ref="H6" authorId="0" shapeId="0">
      <text>
        <r>
          <rPr>
            <sz val="10"/>
            <rFont val="Arial"/>
          </rPr>
          <t>Bellefontaine Neighbors PD Files (Part 1) PDF pg 42 (salaries provided at hourly rate and calculated at 40 hrs/wk)</t>
        </r>
      </text>
    </comment>
    <comment ref="C7" authorId="0" shapeId="0">
      <text>
        <r>
          <rPr>
            <sz val="10"/>
            <rFont val="Arial"/>
          </rPr>
          <t>Berkeley, 2014-15 Approved Police Department Budget</t>
        </r>
      </text>
    </comment>
    <comment ref="D7" authorId="0" shapeId="0">
      <text>
        <r>
          <rPr>
            <sz val="10"/>
            <rFont val="Arial"/>
          </rPr>
          <t>Berkeley PD Record Request-Better Together PDF pg 22 (salaries provided at hourly rate and calculated at 40 hrs/wk)</t>
        </r>
      </text>
    </comment>
    <comment ref="E7" authorId="0" shapeId="0">
      <text>
        <r>
          <rPr>
            <sz val="10"/>
            <rFont val="Arial"/>
          </rPr>
          <t>Berkeley PD Record Request-Better Together PDF pg 22 (salaries provided at hourly rate and calculated at 40 hrs/wk)</t>
        </r>
      </text>
    </comment>
    <comment ref="F7" authorId="0" shapeId="0">
      <text>
        <r>
          <rPr>
            <sz val="10"/>
            <rFont val="Arial"/>
          </rPr>
          <t>Berkeley PD Record Request-Better Together PDF pg 22 (salaries provided at hourly rate and calculated at 40 hrs/wk)</t>
        </r>
      </text>
    </comment>
    <comment ref="G7" authorId="0" shapeId="0">
      <text>
        <r>
          <rPr>
            <sz val="10"/>
            <rFont val="Arial"/>
          </rPr>
          <t>Berkeley PD Record Request-Better Together PDF pg 22 (salaries provided at hourly rate and calculated at 40 hrs/wk)</t>
        </r>
      </text>
    </comment>
    <comment ref="H7" authorId="0" shapeId="0">
      <text>
        <r>
          <rPr>
            <sz val="10"/>
            <rFont val="Arial"/>
          </rPr>
          <t>Berkeley PD Record Request-Better Together PDF pg 22 (salaries provided at hourly rate and calculated at 40 hrs/wk)</t>
        </r>
      </text>
    </comment>
    <comment ref="C9" authorId="0" shapeId="0">
      <text>
        <r>
          <rPr>
            <sz val="10"/>
            <rFont val="Arial"/>
          </rPr>
          <t>Breckenridge Hills, 2014 PD Budget</t>
        </r>
      </text>
    </comment>
    <comment ref="C10" authorId="0" shapeId="0">
      <text>
        <r>
          <rPr>
            <sz val="10"/>
            <rFont val="Arial"/>
          </rPr>
          <t>City of Brentwood, 2014 Adopted Budget, 2015 Projected</t>
        </r>
      </text>
    </comment>
    <comment ref="D10" authorId="0" shapeId="0">
      <text>
        <r>
          <rPr>
            <sz val="10"/>
            <rFont val="Arial"/>
          </rPr>
          <t>Brentwood PD Files PDF pg 40</t>
        </r>
      </text>
    </comment>
    <comment ref="F10" authorId="0" shapeId="0">
      <text>
        <r>
          <rPr>
            <sz val="10"/>
            <rFont val="Arial"/>
          </rPr>
          <t>Brentwood PD Files PDF pg 40</t>
        </r>
      </text>
    </comment>
    <comment ref="G10" authorId="0" shapeId="0">
      <text>
        <r>
          <rPr>
            <sz val="10"/>
            <rFont val="Arial"/>
          </rPr>
          <t>Brentwood PD Files PDF pg 40</t>
        </r>
      </text>
    </comment>
    <comment ref="H10" authorId="0" shapeId="0">
      <text>
        <r>
          <rPr>
            <sz val="10"/>
            <rFont val="Arial"/>
          </rPr>
          <t>Brentwood PD Files PDF pg 40</t>
        </r>
      </text>
    </comment>
    <comment ref="C11" authorId="0" shapeId="0">
      <text>
        <r>
          <rPr>
            <sz val="10"/>
            <rFont val="Arial"/>
          </rPr>
          <t>Bridgeton, 2014 PD Budget</t>
        </r>
      </text>
    </comment>
    <comment ref="D11" authorId="0" shapeId="0">
      <text>
        <r>
          <rPr>
            <sz val="10"/>
            <rFont val="Arial"/>
          </rPr>
          <t>Bridgeton 2014 Staffing (salary listed as a range; Bridgeton Police Chief also serves as City Administrator)</t>
        </r>
      </text>
    </comment>
    <comment ref="E11" authorId="0" shapeId="0">
      <text>
        <r>
          <rPr>
            <sz val="10"/>
            <rFont val="Arial"/>
          </rPr>
          <t>Bridgeton 2014 Staffing</t>
        </r>
      </text>
    </comment>
    <comment ref="F11" authorId="0" shapeId="0">
      <text>
        <r>
          <rPr>
            <sz val="10"/>
            <rFont val="Arial"/>
          </rPr>
          <t>Bridgeton 2014 Staffing (salary provided at hourly rate and calculated at 40 hr/wk)</t>
        </r>
      </text>
    </comment>
    <comment ref="G11" authorId="0" shapeId="0">
      <text>
        <r>
          <rPr>
            <sz val="10"/>
            <rFont val="Arial"/>
          </rPr>
          <t>Bridgeton 2014 Staffing (salary provided at hourly rate and calculated at 40 hr/wk)</t>
        </r>
      </text>
    </comment>
    <comment ref="C12" authorId="0" shapeId="0">
      <text>
        <r>
          <rPr>
            <sz val="10"/>
            <rFont val="Arial"/>
          </rPr>
          <t xml:space="preserve">2014-15 Calverton Park PD Budget
</t>
        </r>
      </text>
    </comment>
    <comment ref="D12" authorId="0" shapeId="0">
      <text>
        <r>
          <rPr>
            <sz val="10"/>
            <rFont val="Arial"/>
          </rPr>
          <t>Calverton Park PD Files PDF pg 175</t>
        </r>
      </text>
    </comment>
    <comment ref="D13" authorId="0" shapeId="0">
      <text>
        <r>
          <rPr>
            <sz val="10"/>
            <rFont val="Arial"/>
          </rPr>
          <t>Charlack PD Files PDF pg 225 (salary provided at hourly rate and calculated at 40 hr/wk)</t>
        </r>
      </text>
    </comment>
    <comment ref="G13" authorId="0" shapeId="0">
      <text>
        <r>
          <rPr>
            <sz val="10"/>
            <rFont val="Arial"/>
          </rPr>
          <t>Charlack PD Files PDF pg 225 (salary provided at hourly rate and calculated at 40 hr/wk)</t>
        </r>
      </text>
    </comment>
    <comment ref="H13" authorId="0" shapeId="0">
      <text>
        <r>
          <rPr>
            <sz val="10"/>
            <rFont val="Arial"/>
          </rPr>
          <t>Charlack PD Files PDF pg 225 (salary provided at hourly rate and calculated at 40 hr/wk)</t>
        </r>
      </text>
    </comment>
    <comment ref="C14" authorId="0" shapeId="0">
      <text>
        <r>
          <rPr>
            <sz val="10"/>
            <rFont val="Arial"/>
          </rPr>
          <t>Chesterfield, Budget Worksheet Report, 2015 Requestor</t>
        </r>
      </text>
    </comment>
    <comment ref="D14" authorId="0" shapeId="0">
      <text>
        <r>
          <rPr>
            <sz val="10"/>
            <rFont val="Arial"/>
          </rPr>
          <t>Chesterfield PD Police Pay Rates (median figure used)</t>
        </r>
      </text>
    </comment>
    <comment ref="E14" authorId="0" shapeId="0">
      <text>
        <r>
          <rPr>
            <sz val="10"/>
            <rFont val="Arial"/>
          </rPr>
          <t>Chesterfield PD Police Pay Rates (median figure used)</t>
        </r>
      </text>
    </comment>
    <comment ref="F14" authorId="0" shapeId="0">
      <text>
        <r>
          <rPr>
            <sz val="10"/>
            <rFont val="Arial"/>
          </rPr>
          <t>Chesterfield PD Police Pay Rates (median figure used)</t>
        </r>
      </text>
    </comment>
    <comment ref="G14" authorId="0" shapeId="0">
      <text>
        <r>
          <rPr>
            <sz val="10"/>
            <rFont val="Arial"/>
          </rPr>
          <t>Chesterfield PD Police Pay Rates (median figure used)</t>
        </r>
      </text>
    </comment>
    <comment ref="H14" authorId="0" shapeId="0">
      <text>
        <r>
          <rPr>
            <sz val="10"/>
            <rFont val="Arial"/>
          </rPr>
          <t>Chesterfield PD Police Pay Rates (median figure used)</t>
        </r>
      </text>
    </comment>
    <comment ref="C15" authorId="0" shapeId="0">
      <text>
        <r>
          <rPr>
            <sz val="10"/>
            <rFont val="Arial"/>
          </rPr>
          <t>City of Clayton: Operating Budget &amp; Capital Improvement Plan FY 10/13 - 9/16, General Fund Expenditures Summary by program, Police, Projected FY 2015, p. 67</t>
        </r>
      </text>
    </comment>
    <comment ref="D15" authorId="0" shapeId="0">
      <text>
        <r>
          <rPr>
            <sz val="10"/>
            <rFont val="Arial"/>
          </rPr>
          <t>Clayton PD Files PDF pg 3</t>
        </r>
      </text>
    </comment>
    <comment ref="E15" authorId="0" shapeId="0">
      <text>
        <r>
          <rPr>
            <sz val="10"/>
            <rFont val="Arial"/>
          </rPr>
          <t>Clayton PD Files PDF pg 3</t>
        </r>
      </text>
    </comment>
    <comment ref="F15" authorId="0" shapeId="0">
      <text>
        <r>
          <rPr>
            <sz val="10"/>
            <rFont val="Arial"/>
          </rPr>
          <t>Clayton PD Files PDF pg 3</t>
        </r>
      </text>
    </comment>
    <comment ref="G15" authorId="0" shapeId="0">
      <text>
        <r>
          <rPr>
            <sz val="10"/>
            <rFont val="Arial"/>
          </rPr>
          <t>Clayton PD Files PDF pg 3</t>
        </r>
      </text>
    </comment>
    <comment ref="H15" authorId="0" shapeId="0">
      <text>
        <r>
          <rPr>
            <sz val="10"/>
            <rFont val="Arial"/>
          </rPr>
          <t>Clayton PD Files PDF pg 3</t>
        </r>
      </text>
    </comment>
    <comment ref="C16" authorId="0" shapeId="0">
      <text>
        <r>
          <rPr>
            <sz val="10"/>
            <rFont val="Arial"/>
          </rPr>
          <t xml:space="preserve">City of Country Club Hills, Budget FY 7/13-6/14, Total Police Dept. </t>
        </r>
      </text>
    </comment>
    <comment ref="C17" authorId="0" shapeId="0">
      <text>
        <r>
          <rPr>
            <sz val="10"/>
            <rFont val="Arial"/>
          </rPr>
          <t xml:space="preserve">Crestwood, PD Budget, 2015 Approved
</t>
        </r>
      </text>
    </comment>
    <comment ref="D17" authorId="0" shapeId="0">
      <text>
        <r>
          <rPr>
            <sz val="10"/>
            <rFont val="Arial"/>
          </rPr>
          <t>Crestwood PD Documents PDF pg 57</t>
        </r>
      </text>
    </comment>
    <comment ref="F17" authorId="0" shapeId="0">
      <text>
        <r>
          <rPr>
            <sz val="10"/>
            <rFont val="Arial"/>
          </rPr>
          <t>Crestwood PD Documents PDF pg 57</t>
        </r>
      </text>
    </comment>
    <comment ref="G17" authorId="0" shapeId="0">
      <text>
        <r>
          <rPr>
            <sz val="10"/>
            <rFont val="Arial"/>
          </rPr>
          <t>Crestwood PD Documents PDF pg 57</t>
        </r>
      </text>
    </comment>
    <comment ref="H17" authorId="0" shapeId="0">
      <text>
        <r>
          <rPr>
            <sz val="10"/>
            <rFont val="Arial"/>
          </rPr>
          <t>Crestwood PD Documents PDF pg 57</t>
        </r>
      </text>
    </comment>
    <comment ref="C18" authorId="0" shapeId="0">
      <text>
        <r>
          <rPr>
            <sz val="10"/>
            <rFont val="Arial"/>
          </rPr>
          <t>Creve Coeur Police Budget, Estimated Requirements FY15</t>
        </r>
      </text>
    </comment>
    <comment ref="D18" authorId="0" shapeId="0">
      <text>
        <r>
          <rPr>
            <sz val="10"/>
            <rFont val="Arial"/>
          </rPr>
          <t>Creve Coeur PD Files (Part 2) PDF ppg 362-3</t>
        </r>
      </text>
    </comment>
    <comment ref="F18" authorId="0" shapeId="0">
      <text>
        <r>
          <rPr>
            <sz val="10"/>
            <rFont val="Arial"/>
          </rPr>
          <t>Creve Coeur PD Files (Part 2) PDF ppg 362-3</t>
        </r>
      </text>
    </comment>
    <comment ref="G18" authorId="0" shapeId="0">
      <text>
        <r>
          <rPr>
            <sz val="10"/>
            <rFont val="Arial"/>
          </rPr>
          <t>Creve Coeur PD Files (Part 2) PDF ppg 362-3</t>
        </r>
      </text>
    </comment>
    <comment ref="H18" authorId="0" shapeId="0">
      <text>
        <r>
          <rPr>
            <sz val="10"/>
            <rFont val="Arial"/>
          </rPr>
          <t>Creve Coeur PD Files (Part 2) PDF ppg 362-3</t>
        </r>
      </text>
    </comment>
    <comment ref="C19" authorId="0" shapeId="0">
      <text>
        <r>
          <rPr>
            <sz val="10"/>
            <rFont val="Arial"/>
          </rPr>
          <t>Des Peres, General Fund 2015, Public Safety, Proposed 2015</t>
        </r>
      </text>
    </comment>
    <comment ref="E19" authorId="0" shapeId="0">
      <text>
        <r>
          <rPr>
            <sz val="10"/>
            <rFont val="Arial"/>
          </rPr>
          <t>Des Peres PD Commissioned Pay Plan 2014</t>
        </r>
      </text>
    </comment>
    <comment ref="F19" authorId="0" shapeId="0">
      <text>
        <r>
          <rPr>
            <sz val="10"/>
            <rFont val="Arial"/>
          </rPr>
          <t>Des Peres PD Commissioned Pay Plan 2014</t>
        </r>
      </text>
    </comment>
    <comment ref="G19" authorId="0" shapeId="0">
      <text>
        <r>
          <rPr>
            <sz val="10"/>
            <rFont val="Arial"/>
          </rPr>
          <t>Des Peres PD Commissioned Pay Plan 2014</t>
        </r>
      </text>
    </comment>
    <comment ref="H19" authorId="0" shapeId="0">
      <text>
        <r>
          <rPr>
            <sz val="10"/>
            <rFont val="Arial"/>
          </rPr>
          <t>Des Peres PD Commissioned Pay Plan 2014</t>
        </r>
      </text>
    </comment>
    <comment ref="C20" authorId="0" shapeId="0">
      <text>
        <r>
          <rPr>
            <sz val="10"/>
            <rFont val="Arial"/>
          </rPr>
          <t>Edmundson 2013-14 Approved Budget, 7/14-6/15, pg. 5</t>
        </r>
      </text>
    </comment>
    <comment ref="D20" authorId="0" shapeId="0">
      <text>
        <r>
          <rPr>
            <sz val="10"/>
            <rFont val="Arial"/>
          </rPr>
          <t>Edmundson PD Files PDF pg 8 (salaries provided at hourly rate and calculated at 40 hr/wk)</t>
        </r>
      </text>
    </comment>
    <comment ref="G20" authorId="0" shapeId="0">
      <text>
        <r>
          <rPr>
            <sz val="10"/>
            <rFont val="Arial"/>
          </rPr>
          <t>Edmundson PD Files PDF pg 8 (salaries provided at hourly rate and calculated at 40 hr/wk)</t>
        </r>
      </text>
    </comment>
    <comment ref="H20" authorId="0" shapeId="0">
      <text>
        <r>
          <rPr>
            <sz val="10"/>
            <rFont val="Arial"/>
          </rPr>
          <t>Edmundson PD Files PDF pg 8 (salaries provided at hourly rate and calculated at 40 hr/wk)</t>
        </r>
      </text>
    </comment>
    <comment ref="C21" authorId="0" shapeId="0">
      <text>
        <r>
          <rPr>
            <sz val="10"/>
            <rFont val="Arial"/>
          </rPr>
          <t>City of Ellisville, Police Department, Budgeted 2014</t>
        </r>
      </text>
    </comment>
    <comment ref="D21" authorId="0" shapeId="0">
      <text>
        <r>
          <rPr>
            <sz val="10"/>
            <rFont val="Arial"/>
          </rPr>
          <t>Ellisville PD Files (Pay Rate Report) PDF pg 10 (salaries provided at hourly rate and calculated at 40 hr/wk)</t>
        </r>
      </text>
    </comment>
    <comment ref="E21" authorId="0" shapeId="0">
      <text>
        <r>
          <rPr>
            <sz val="10"/>
            <rFont val="Arial"/>
          </rPr>
          <t>Ellisville PD Files (Pay Rate Report) PDF pg 10 (salaries provided at hourly rate and calculated at 40 hr/wk)</t>
        </r>
      </text>
    </comment>
    <comment ref="F21" authorId="0" shapeId="0">
      <text>
        <r>
          <rPr>
            <sz val="10"/>
            <rFont val="Arial"/>
          </rPr>
          <t>Ellisville PD Files (Pay Rate Report) PDF pg 10 (salaries provided at hourly rate and calculated at 40 hr/wk)</t>
        </r>
      </text>
    </comment>
    <comment ref="G21" authorId="0" shapeId="0">
      <text>
        <r>
          <rPr>
            <sz val="10"/>
            <rFont val="Arial"/>
          </rPr>
          <t>Ellisville PD Files (Pay Rate Report) PDF pg 10 (salaries provided at hourly rate and calculated at 40 hr/wk)</t>
        </r>
      </text>
    </comment>
    <comment ref="H21" authorId="0" shapeId="0">
      <text>
        <r>
          <rPr>
            <sz val="10"/>
            <rFont val="Arial"/>
          </rPr>
          <t>Ellisville PD Files (Pay Rate Report) PDF pg 10 (salaries provided at hourly rate and calculated at 40 hr/wk)</t>
        </r>
      </text>
    </comment>
    <comment ref="C22" authorId="0" shapeId="0">
      <text>
        <r>
          <rPr>
            <sz val="10"/>
            <rFont val="Arial"/>
          </rPr>
          <t xml:space="preserve">City of Eureka, 2014-15 Budget, p12 + Capital Improvement Fund (Police: $119,684)
</t>
        </r>
      </text>
    </comment>
    <comment ref="D22" authorId="0" shapeId="0">
      <text>
        <r>
          <rPr>
            <sz val="10"/>
            <rFont val="Arial"/>
          </rPr>
          <t>Eureka PD Employees 2014-15 Compensation</t>
        </r>
      </text>
    </comment>
    <comment ref="F22" authorId="0" shapeId="0">
      <text>
        <r>
          <rPr>
            <sz val="10"/>
            <rFont val="Arial"/>
          </rPr>
          <t>Eureka PD Employees 2014-15 Compensation</t>
        </r>
      </text>
    </comment>
    <comment ref="G22" authorId="0" shapeId="0">
      <text>
        <r>
          <rPr>
            <sz val="10"/>
            <rFont val="Arial"/>
          </rPr>
          <t>Eureka PD Employees 2014-15 Compensation</t>
        </r>
      </text>
    </comment>
    <comment ref="H22" authorId="0" shapeId="0">
      <text>
        <r>
          <rPr>
            <sz val="10"/>
            <rFont val="Arial"/>
          </rPr>
          <t>Eureka PD Employees 2014-15 Compensation</t>
        </r>
      </text>
    </comment>
    <comment ref="C23" authorId="0" shapeId="0">
      <text>
        <r>
          <rPr>
            <sz val="10"/>
            <rFont val="Arial"/>
          </rPr>
          <t>City of Ferguson, Annual Operating Budget, Public Safety: Police, FY14-15, p71</t>
        </r>
      </text>
    </comment>
    <comment ref="D23" authorId="0" shapeId="0">
      <text>
        <r>
          <rPr>
            <sz val="10"/>
            <rFont val="Arial"/>
          </rPr>
          <t>Ferguson PD Active Ferguson Employees 9-30-14</t>
        </r>
      </text>
    </comment>
    <comment ref="E23" authorId="0" shapeId="0">
      <text>
        <r>
          <rPr>
            <sz val="10"/>
            <rFont val="Arial"/>
          </rPr>
          <t>Ferguson PD Active Ferguson Employees 9-30-14</t>
        </r>
      </text>
    </comment>
    <comment ref="F23" authorId="0" shapeId="0">
      <text>
        <r>
          <rPr>
            <sz val="10"/>
            <rFont val="Arial"/>
          </rPr>
          <t>Ferguson PD Active Ferguson Employees 9-30-14</t>
        </r>
      </text>
    </comment>
    <comment ref="G23" authorId="0" shapeId="0">
      <text>
        <r>
          <rPr>
            <sz val="10"/>
            <rFont val="Arial"/>
          </rPr>
          <t>Ferguson PD Active Ferguson Employees 9-30-14</t>
        </r>
      </text>
    </comment>
    <comment ref="H23" authorId="0" shapeId="0">
      <text>
        <r>
          <rPr>
            <sz val="10"/>
            <rFont val="Arial"/>
          </rPr>
          <t>Ferguson PD Active Ferguson Employees 9-30-14</t>
        </r>
      </text>
    </comment>
    <comment ref="D24" authorId="0" shapeId="0">
      <text>
        <r>
          <rPr>
            <sz val="10"/>
            <rFont val="Arial"/>
          </rPr>
          <t>City of Flordell Hills</t>
        </r>
      </text>
    </comment>
    <comment ref="F24" authorId="0" shapeId="0">
      <text>
        <r>
          <rPr>
            <sz val="10"/>
            <rFont val="Arial"/>
          </rPr>
          <t>City of Flordell Hills</t>
        </r>
      </text>
    </comment>
    <comment ref="G24" authorId="0" shapeId="0">
      <text>
        <r>
          <rPr>
            <sz val="10"/>
            <rFont val="Arial"/>
          </rPr>
          <t>City of Flordell Hills</t>
        </r>
      </text>
    </comment>
    <comment ref="H24" authorId="0" shapeId="0">
      <text>
        <r>
          <rPr>
            <sz val="10"/>
            <rFont val="Arial"/>
          </rPr>
          <t>City of Flordell Hills</t>
        </r>
      </text>
    </comment>
    <comment ref="C25" authorId="0" shapeId="0">
      <text>
        <r>
          <rPr>
            <sz val="10"/>
            <rFont val="Arial"/>
          </rPr>
          <t xml:space="preserve">Florissant Operating Budget, Police Expenditure, Proposed 2015
</t>
        </r>
      </text>
    </comment>
    <comment ref="D25" authorId="0" shapeId="0">
      <text>
        <r>
          <rPr>
            <sz val="10"/>
            <rFont val="Arial"/>
          </rPr>
          <t>Florissant PD Files (Part 1) PDF ppg 34-37 (Average of range)</t>
        </r>
      </text>
    </comment>
    <comment ref="E25" authorId="0" shapeId="0">
      <text>
        <r>
          <rPr>
            <sz val="10"/>
            <rFont val="Arial"/>
          </rPr>
          <t>Florissant PD Files (Part 1) PDF ppg 34-37 (Average of range)</t>
        </r>
      </text>
    </comment>
    <comment ref="F25" authorId="0" shapeId="0">
      <text>
        <r>
          <rPr>
            <sz val="10"/>
            <rFont val="Arial"/>
          </rPr>
          <t>Florissant PD Files (Part 1) PDF ppg 34-37 (Average of range)</t>
        </r>
      </text>
    </comment>
    <comment ref="G25" authorId="0" shapeId="0">
      <text>
        <r>
          <rPr>
            <sz val="10"/>
            <rFont val="Arial"/>
          </rPr>
          <t>Florissant PD Files (Part 1) PDF ppg 34-37 (Average of range)</t>
        </r>
      </text>
    </comment>
    <comment ref="H25" authorId="0" shapeId="0">
      <text>
        <r>
          <rPr>
            <sz val="10"/>
            <rFont val="Arial"/>
          </rPr>
          <t>Florissant PD Files (Part 1) PDF ppg 34-37 (Average of range)</t>
        </r>
      </text>
    </comment>
    <comment ref="C26" authorId="0" shapeId="0">
      <text>
        <r>
          <rPr>
            <sz val="10"/>
            <rFont val="Arial"/>
          </rPr>
          <t>Frontenac 2014-2014 Budget pg. 7 (Sum of Police Budget from General fund and Capital improvement fund)</t>
        </r>
      </text>
    </comment>
    <comment ref="D26" authorId="0" shapeId="0">
      <text>
        <r>
          <rPr>
            <sz val="10"/>
            <rFont val="Arial"/>
          </rPr>
          <t>Frontenac PD Pay Scale (average of range)</t>
        </r>
      </text>
    </comment>
    <comment ref="E26" authorId="0" shapeId="0">
      <text>
        <r>
          <rPr>
            <sz val="10"/>
            <rFont val="Arial"/>
          </rPr>
          <t>Frontenac PD Pay Scale (average of range)</t>
        </r>
      </text>
    </comment>
    <comment ref="F26" authorId="0" shapeId="0">
      <text>
        <r>
          <rPr>
            <sz val="10"/>
            <rFont val="Arial"/>
          </rPr>
          <t>Frontenac PD Pay Scale (average of range)</t>
        </r>
      </text>
    </comment>
    <comment ref="G26" authorId="0" shapeId="0">
      <text>
        <r>
          <rPr>
            <sz val="10"/>
            <rFont val="Arial"/>
          </rPr>
          <t>Frontenac PD Pay Scale (average of range)</t>
        </r>
      </text>
    </comment>
    <comment ref="H26" authorId="0" shapeId="0">
      <text>
        <r>
          <rPr>
            <sz val="10"/>
            <rFont val="Arial"/>
          </rPr>
          <t>Frontenac PD Pay Scale (average of range)</t>
        </r>
      </text>
    </comment>
    <comment ref="C27" authorId="0" shapeId="0">
      <text>
        <r>
          <rPr>
            <sz val="10"/>
            <rFont val="Arial"/>
          </rPr>
          <t>Glendale Budget Expenditures 2014/15, Police Department Budget 14/15</t>
        </r>
      </text>
    </comment>
    <comment ref="D27" authorId="0" shapeId="0">
      <text>
        <r>
          <rPr>
            <sz val="10"/>
            <rFont val="Arial"/>
          </rPr>
          <t>Glendale PD Salary Chart</t>
        </r>
      </text>
    </comment>
    <comment ref="E27" authorId="0" shapeId="0">
      <text>
        <r>
          <rPr>
            <sz val="10"/>
            <rFont val="Arial"/>
          </rPr>
          <t>Glendale PD Salary Chart</t>
        </r>
      </text>
    </comment>
    <comment ref="G27" authorId="0" shapeId="0">
      <text>
        <r>
          <rPr>
            <sz val="10"/>
            <rFont val="Arial"/>
          </rPr>
          <t>Glendale PD Salary Chart</t>
        </r>
      </text>
    </comment>
    <comment ref="H27" authorId="0" shapeId="0">
      <text>
        <r>
          <rPr>
            <sz val="10"/>
            <rFont val="Arial"/>
          </rPr>
          <t>Glendale PD Salary Chart</t>
        </r>
      </text>
    </comment>
    <comment ref="C28" authorId="0" shapeId="0">
      <text>
        <r>
          <rPr>
            <sz val="10"/>
            <rFont val="Arial"/>
          </rPr>
          <t>Hazelwood 2015 Amended Budget pg 19</t>
        </r>
      </text>
    </comment>
    <comment ref="D28" authorId="0" shapeId="0">
      <text>
        <r>
          <rPr>
            <sz val="10"/>
            <rFont val="Arial"/>
          </rPr>
          <t>Hazelwood 2015 Amended Budget pg 39</t>
        </r>
      </text>
    </comment>
    <comment ref="E28" authorId="0" shapeId="0">
      <text>
        <r>
          <rPr>
            <sz val="10"/>
            <rFont val="Arial"/>
          </rPr>
          <t>Hazelwood 2015 Amended Budget pg 39</t>
        </r>
      </text>
    </comment>
    <comment ref="F28" authorId="0" shapeId="0">
      <text>
        <r>
          <rPr>
            <sz val="10"/>
            <rFont val="Arial"/>
          </rPr>
          <t>Hazelwood 2015 Amended Budget pg 39</t>
        </r>
      </text>
    </comment>
    <comment ref="G28" authorId="0" shapeId="0">
      <text>
        <r>
          <rPr>
            <sz val="10"/>
            <rFont val="Arial"/>
          </rPr>
          <t>Hazelwood 2015 Amended Budget pg 39</t>
        </r>
      </text>
    </comment>
    <comment ref="H28" authorId="0" shapeId="0">
      <text>
        <r>
          <rPr>
            <sz val="10"/>
            <rFont val="Arial"/>
          </rPr>
          <t>Hazelwood 2015 Amended Budget pg 39</t>
        </r>
      </text>
    </comment>
    <comment ref="C29" authorId="0" shapeId="0">
      <text>
        <r>
          <rPr>
            <sz val="10"/>
            <rFont val="Arial"/>
          </rPr>
          <t>Hillsdale Budget 4/13-3/14, SUM: Police expenditures</t>
        </r>
      </text>
    </comment>
    <comment ref="C31" authorId="0" shapeId="0">
      <text>
        <r>
          <rPr>
            <sz val="10"/>
            <rFont val="Arial"/>
          </rPr>
          <t>Kirkwood, FY 14/15 Operating Budget, FY 14/15 Police Dept. Request</t>
        </r>
      </text>
    </comment>
    <comment ref="D31" authorId="0" shapeId="0">
      <text>
        <r>
          <rPr>
            <sz val="10"/>
            <rFont val="Arial"/>
          </rPr>
          <t>Kirkwood PD Files PDF ppg 29-33</t>
        </r>
      </text>
    </comment>
    <comment ref="E31" authorId="0" shapeId="0">
      <text>
        <r>
          <rPr>
            <sz val="10"/>
            <rFont val="Arial"/>
          </rPr>
          <t>Kirkwood PD Files PDF ppg 29-33</t>
        </r>
      </text>
    </comment>
    <comment ref="F31" authorId="0" shapeId="0">
      <text>
        <r>
          <rPr>
            <sz val="10"/>
            <rFont val="Arial"/>
          </rPr>
          <t>Kirkwood PD Files PDF ppg 29-33</t>
        </r>
      </text>
    </comment>
    <comment ref="G31" authorId="0" shapeId="0">
      <text>
        <r>
          <rPr>
            <sz val="10"/>
            <rFont val="Arial"/>
          </rPr>
          <t>Kirkwood PD Files PDF ppg 29-33</t>
        </r>
      </text>
    </comment>
    <comment ref="H31" authorId="0" shapeId="0">
      <text>
        <r>
          <rPr>
            <sz val="10"/>
            <rFont val="Arial"/>
          </rPr>
          <t>Kirkwood PD Files PDF ppg 29-33</t>
        </r>
      </text>
    </comment>
    <comment ref="C32" authorId="0" shapeId="0">
      <text>
        <r>
          <rPr>
            <sz val="10"/>
            <rFont val="Arial"/>
          </rPr>
          <t>SUM: Ladue Police Budget Detail FY14 (sum all categories)</t>
        </r>
      </text>
    </comment>
    <comment ref="D32" authorId="0" shapeId="0">
      <text>
        <r>
          <rPr>
            <sz val="10"/>
            <rFont val="Arial"/>
          </rPr>
          <t>Ladue PD - Email Response (item 12 - average of ranges used)</t>
        </r>
      </text>
    </comment>
    <comment ref="F32" authorId="0" shapeId="0">
      <text>
        <r>
          <rPr>
            <sz val="10"/>
            <rFont val="Arial"/>
          </rPr>
          <t>Ladue PD - Email Response (item 12 - average of ranges used)</t>
        </r>
      </text>
    </comment>
    <comment ref="G32" authorId="0" shapeId="0">
      <text>
        <r>
          <rPr>
            <sz val="10"/>
            <rFont val="Arial"/>
          </rPr>
          <t>Ladue PD - Email Response (item 12 - average of ranges used)</t>
        </r>
      </text>
    </comment>
    <comment ref="H32" authorId="0" shapeId="0">
      <text>
        <r>
          <rPr>
            <sz val="10"/>
            <rFont val="Arial"/>
          </rPr>
          <t>Ladue PD - Email Response (item 12 - average of ranges used)</t>
        </r>
      </text>
    </comment>
    <comment ref="C33" authorId="0" shapeId="0">
      <text>
        <r>
          <rPr>
            <sz val="10"/>
            <rFont val="Arial"/>
          </rPr>
          <t>Lakeshire 2014 Budget Worksheet, Police Operating Budget 2014</t>
        </r>
      </text>
    </comment>
    <comment ref="C34" authorId="0" shapeId="0">
      <text>
        <r>
          <rPr>
            <sz val="10"/>
            <rFont val="Arial"/>
          </rPr>
          <t>Manchester 2014 Budget Summary: Police Department FY 2014 Budgeted, p. 8-1</t>
        </r>
      </text>
    </comment>
    <comment ref="D34" authorId="0" shapeId="0">
      <text>
        <r>
          <rPr>
            <sz val="10"/>
            <rFont val="Arial"/>
          </rPr>
          <t>Manchester PD Salary Information</t>
        </r>
      </text>
    </comment>
    <comment ref="E34" authorId="0" shapeId="0">
      <text>
        <r>
          <rPr>
            <sz val="10"/>
            <rFont val="Arial"/>
          </rPr>
          <t>Manchester PD Salary Information</t>
        </r>
      </text>
    </comment>
    <comment ref="F34" authorId="0" shapeId="0">
      <text>
        <r>
          <rPr>
            <sz val="10"/>
            <rFont val="Arial"/>
          </rPr>
          <t>Manchester PD Salary Information</t>
        </r>
      </text>
    </comment>
    <comment ref="G34" authorId="0" shapeId="0">
      <text>
        <r>
          <rPr>
            <sz val="10"/>
            <rFont val="Arial"/>
          </rPr>
          <t>Manchester PD Salary Information</t>
        </r>
      </text>
    </comment>
    <comment ref="H34" authorId="0" shapeId="0">
      <text>
        <r>
          <rPr>
            <sz val="10"/>
            <rFont val="Arial"/>
          </rPr>
          <t>Manchester PD Salary Information</t>
        </r>
      </text>
    </comment>
    <comment ref="C35" authorId="0" shapeId="0">
      <text>
        <r>
          <rPr>
            <sz val="10"/>
            <rFont val="Arial"/>
          </rPr>
          <t>Maplewood Operating Budget, Police 2014-15</t>
        </r>
      </text>
    </comment>
    <comment ref="D35" authorId="0" shapeId="0">
      <text>
        <r>
          <rPr>
            <sz val="10"/>
            <rFont val="Arial"/>
          </rPr>
          <t>Maplewood PD Files (Part 1) PDF pg 27</t>
        </r>
      </text>
    </comment>
    <comment ref="F35" authorId="0" shapeId="0">
      <text>
        <r>
          <rPr>
            <sz val="10"/>
            <rFont val="Arial"/>
          </rPr>
          <t>Maplewood PD Files (Part 1) PDF pg 27</t>
        </r>
      </text>
    </comment>
    <comment ref="G35" authorId="0" shapeId="0">
      <text>
        <r>
          <rPr>
            <sz val="10"/>
            <rFont val="Arial"/>
          </rPr>
          <t>Maplewood PD Files (Part 1) PDF pg 27</t>
        </r>
      </text>
    </comment>
    <comment ref="H35" authorId="0" shapeId="0">
      <text>
        <r>
          <rPr>
            <sz val="10"/>
            <rFont val="Arial"/>
          </rPr>
          <t>Maplewood PD Files (Part 1) PDF pg 27</t>
        </r>
      </text>
    </comment>
    <comment ref="C36" authorId="0" shapeId="0">
      <text>
        <r>
          <rPr>
            <sz val="10"/>
            <rFont val="Arial"/>
          </rPr>
          <t>Maryland Heights, Annual Budget, Police Summary, p2</t>
        </r>
      </text>
    </comment>
    <comment ref="D36" authorId="0" shapeId="0">
      <text>
        <r>
          <rPr>
            <sz val="10"/>
            <rFont val="Arial"/>
          </rPr>
          <t>Maryland Heights PD Files PDF pg 54 (MHPD 2014 Salary Range - average of range taken)</t>
        </r>
      </text>
    </comment>
    <comment ref="E36" authorId="0" shapeId="0">
      <text>
        <r>
          <rPr>
            <sz val="10"/>
            <rFont val="Arial"/>
          </rPr>
          <t>Maryland Heights PD Files PDF pg 54 (MHPD 2014 Salary Range - average of range taken)</t>
        </r>
      </text>
    </comment>
    <comment ref="F36" authorId="0" shapeId="0">
      <text>
        <r>
          <rPr>
            <sz val="10"/>
            <rFont val="Arial"/>
          </rPr>
          <t>Maryland Heights PD Files PDF pg 54 (MHPD 2014 Salary Range - average of range taken)</t>
        </r>
      </text>
    </comment>
    <comment ref="G36" authorId="0" shapeId="0">
      <text>
        <r>
          <rPr>
            <sz val="10"/>
            <rFont val="Arial"/>
          </rPr>
          <t>Maryland Heights PD Files PDF pg 54 (MHPD 2014 Salary Range - average of range taken)</t>
        </r>
      </text>
    </comment>
    <comment ref="H36" authorId="0" shapeId="0">
      <text>
        <r>
          <rPr>
            <sz val="10"/>
            <rFont val="Arial"/>
          </rPr>
          <t>Maryland Heights PD Files PDF pg 54 (MHPD 2014 Salary Range - average of range taken)</t>
        </r>
      </text>
    </comment>
    <comment ref="B37" authorId="0" shapeId="0">
      <text>
        <r>
          <rPr>
            <sz val="10"/>
            <rFont val="Arial"/>
          </rPr>
          <t>MOLINE ACRES BUDGET 2014</t>
        </r>
      </text>
    </comment>
    <comment ref="C37" authorId="0" shapeId="0">
      <text>
        <r>
          <rPr>
            <sz val="10"/>
            <rFont val="Arial"/>
          </rPr>
          <t>Moline Acres, Police Department Budget, Jan-Dec '14, Actual</t>
        </r>
      </text>
    </comment>
    <comment ref="D37" authorId="0" shapeId="0">
      <text>
        <r>
          <rPr>
            <sz val="10"/>
            <rFont val="Arial"/>
          </rPr>
          <t>Moline Acres PD Files PDF pg 15</t>
        </r>
      </text>
    </comment>
    <comment ref="H37" authorId="0" shapeId="0">
      <text>
        <r>
          <rPr>
            <sz val="10"/>
            <rFont val="Arial"/>
          </rPr>
          <t>Moline Acres PD Files PDF pg 15 (salary provided at hourly rate and calculated at 40 hr/wk)</t>
        </r>
      </text>
    </comment>
    <comment ref="C38" authorId="0" shapeId="0">
      <text>
        <r>
          <rPr>
            <sz val="10"/>
            <rFont val="Arial"/>
          </rPr>
          <t>City of Normandy, Budget Governmental Funds Summary for year ending Sept. 30, 2015</t>
        </r>
      </text>
    </comment>
    <comment ref="D38" authorId="0" shapeId="0">
      <text>
        <r>
          <rPr>
            <sz val="10"/>
            <rFont val="Arial"/>
          </rPr>
          <t>Normandy PD 2014-2015 Budget PDF pg 10</t>
        </r>
      </text>
    </comment>
    <comment ref="E38" authorId="0" shapeId="0">
      <text>
        <r>
          <rPr>
            <sz val="10"/>
            <rFont val="Arial"/>
          </rPr>
          <t>Normandy PD 2014-2015 Budget PDF pg 10</t>
        </r>
      </text>
    </comment>
    <comment ref="F38" authorId="0" shapeId="0">
      <text>
        <r>
          <rPr>
            <sz val="10"/>
            <rFont val="Arial"/>
          </rPr>
          <t>Normandy PD 2014-2015 Budget PDF pg 10</t>
        </r>
      </text>
    </comment>
    <comment ref="G38" authorId="0" shapeId="0">
      <text>
        <r>
          <rPr>
            <sz val="10"/>
            <rFont val="Arial"/>
          </rPr>
          <t>Normandy PD 2014-2015 Budget PDF pg 10</t>
        </r>
      </text>
    </comment>
    <comment ref="H38" authorId="0" shapeId="0">
      <text>
        <r>
          <rPr>
            <sz val="10"/>
            <rFont val="Arial"/>
          </rPr>
          <t>Normandy PD 2014-2015 Budget PDF pg 10</t>
        </r>
      </text>
    </comment>
    <comment ref="C39" authorId="0" shapeId="0">
      <text>
        <r>
          <rPr>
            <sz val="10"/>
            <rFont val="Arial"/>
          </rPr>
          <t>Northwoods, FY2013 Budget, Total: Police Department</t>
        </r>
      </text>
    </comment>
    <comment ref="D39" authorId="0" shapeId="0">
      <text>
        <r>
          <rPr>
            <sz val="10"/>
            <rFont val="Arial"/>
          </rPr>
          <t>Northwoods PD Files PDF pg 2 (salaries provided at hourly rate and calculated at 40 hr/wk)</t>
        </r>
      </text>
    </comment>
    <comment ref="E39" authorId="0" shapeId="0">
      <text>
        <r>
          <rPr>
            <sz val="10"/>
            <rFont val="Arial"/>
          </rPr>
          <t>Northwoods PD Files PDF pg 2 (salaries provided at hourly rate and calculated at 40 hr/wk)</t>
        </r>
      </text>
    </comment>
    <comment ref="F39" authorId="0" shapeId="0">
      <text>
        <r>
          <rPr>
            <sz val="10"/>
            <rFont val="Arial"/>
          </rPr>
          <t>Northwoods PD Files PDF pg 2 (salaries provided at hourly rate and calculated at 40 hr/wk)</t>
        </r>
      </text>
    </comment>
    <comment ref="G39" authorId="0" shapeId="0">
      <text>
        <r>
          <rPr>
            <sz val="10"/>
            <rFont val="Arial"/>
          </rPr>
          <t>Northwoods PD Files PDF pg 2 (salaries provided at hourly rate and calculated at 40 hr/wk)</t>
        </r>
      </text>
    </comment>
    <comment ref="H39" authorId="0" shapeId="0">
      <text>
        <r>
          <rPr>
            <sz val="10"/>
            <rFont val="Arial"/>
          </rPr>
          <t>Northwoods PD Files PDF pg 2 (salaries provided at hourly rate and calculated at 40 hr/wk)</t>
        </r>
      </text>
    </comment>
    <comment ref="C40" authorId="0" shapeId="0">
      <text>
        <r>
          <rPr>
            <sz val="10"/>
            <rFont val="Arial"/>
          </rPr>
          <t>Olivette, FY14-15 Operating Budget, 2014-15 Dept Total</t>
        </r>
      </text>
    </comment>
    <comment ref="D40" authorId="0" shapeId="0">
      <text>
        <r>
          <rPr>
            <sz val="10"/>
            <rFont val="Arial"/>
          </rPr>
          <t>Olivette PD Salaries (starting pay used)</t>
        </r>
      </text>
    </comment>
    <comment ref="E40" authorId="0" shapeId="0">
      <text>
        <r>
          <rPr>
            <sz val="10"/>
            <rFont val="Arial"/>
          </rPr>
          <t>Olivette PD Salaries (starting pay used)</t>
        </r>
      </text>
    </comment>
    <comment ref="F40" authorId="0" shapeId="0">
      <text>
        <r>
          <rPr>
            <sz val="10"/>
            <rFont val="Arial"/>
          </rPr>
          <t>Olivette PD Salaries (starting pay used)</t>
        </r>
      </text>
    </comment>
    <comment ref="G40" authorId="0" shapeId="0">
      <text>
        <r>
          <rPr>
            <sz val="10"/>
            <rFont val="Arial"/>
          </rPr>
          <t>Olivette PD Salaries (starting pay used)</t>
        </r>
      </text>
    </comment>
    <comment ref="H40" authorId="0" shapeId="0">
      <text>
        <r>
          <rPr>
            <sz val="10"/>
            <rFont val="Arial"/>
          </rPr>
          <t>Olivette PD Salaries (starting pay used)</t>
        </r>
      </text>
    </comment>
    <comment ref="C41" authorId="0" shapeId="0">
      <text>
        <r>
          <rPr>
            <sz val="10"/>
            <rFont val="Arial"/>
          </rPr>
          <t>FY1415 Combined Funds Expenses - PD, SUM</t>
        </r>
      </text>
    </comment>
    <comment ref="D41" authorId="0" shapeId="0">
      <text>
        <r>
          <rPr>
            <sz val="10"/>
            <rFont val="Arial"/>
          </rPr>
          <t>Overland PD Staffing &amp; Salaries</t>
        </r>
      </text>
    </comment>
    <comment ref="E41" authorId="0" shapeId="0">
      <text>
        <r>
          <rPr>
            <sz val="10"/>
            <rFont val="Arial"/>
          </rPr>
          <t>Overland PD Staffing &amp; Salaries</t>
        </r>
      </text>
    </comment>
    <comment ref="F41" authorId="0" shapeId="0">
      <text>
        <r>
          <rPr>
            <sz val="10"/>
            <rFont val="Arial"/>
          </rPr>
          <t>Overland PD Staffing &amp; Salaries</t>
        </r>
      </text>
    </comment>
    <comment ref="G41" authorId="0" shapeId="0">
      <text>
        <r>
          <rPr>
            <sz val="10"/>
            <rFont val="Arial"/>
          </rPr>
          <t>Overland PD Staffing &amp; Salaries</t>
        </r>
      </text>
    </comment>
    <comment ref="H41" authorId="0" shapeId="0">
      <text>
        <r>
          <rPr>
            <sz val="10"/>
            <rFont val="Arial"/>
          </rPr>
          <t>Overland PD Staffing &amp; Salaries</t>
        </r>
      </text>
    </comment>
    <comment ref="C42" authorId="0" shapeId="0">
      <text>
        <r>
          <rPr>
            <sz val="10"/>
            <rFont val="Arial"/>
          </rPr>
          <t>Pacific Expenditure Budget 5-28-14, Proposed 2015</t>
        </r>
      </text>
    </comment>
    <comment ref="D42" authorId="0" shapeId="0">
      <text>
        <r>
          <rPr>
            <sz val="10"/>
            <rFont val="Arial"/>
          </rPr>
          <t>Pacific PD Files PDF ppg 7-8</t>
        </r>
      </text>
    </comment>
    <comment ref="F42" authorId="0" shapeId="0">
      <text>
        <r>
          <rPr>
            <sz val="10"/>
            <rFont val="Arial"/>
          </rPr>
          <t>Pacific PD Files PDF ppg 7-8</t>
        </r>
      </text>
    </comment>
    <comment ref="G42" authorId="0" shapeId="0">
      <text>
        <r>
          <rPr>
            <sz val="10"/>
            <rFont val="Arial"/>
          </rPr>
          <t>Pacific PD Files PDF ppg 7-8</t>
        </r>
      </text>
    </comment>
    <comment ref="H42" authorId="0" shapeId="0">
      <text>
        <r>
          <rPr>
            <sz val="10"/>
            <rFont val="Arial"/>
          </rPr>
          <t>Pacific PD Files PDF ppg 7-8</t>
        </r>
      </text>
    </comment>
    <comment ref="C43" authorId="0" shapeId="0">
      <text>
        <r>
          <rPr>
            <sz val="10"/>
            <rFont val="Arial"/>
          </rPr>
          <t>City of Pagedale, Proposed Budget 2014-15</t>
        </r>
      </text>
    </comment>
    <comment ref="F43" authorId="0" shapeId="0">
      <text>
        <r>
          <rPr>
            <sz val="10"/>
            <rFont val="Arial"/>
          </rPr>
          <t>Pagedale PD Files PDF pg 201</t>
        </r>
      </text>
    </comment>
    <comment ref="G43" authorId="0" shapeId="0">
      <text>
        <r>
          <rPr>
            <sz val="10"/>
            <rFont val="Arial"/>
          </rPr>
          <t>Pagedale PD Files PDF pg 201</t>
        </r>
      </text>
    </comment>
    <comment ref="H43" authorId="0" shapeId="0">
      <text>
        <r>
          <rPr>
            <sz val="10"/>
            <rFont val="Arial"/>
          </rPr>
          <t>Pagedale PD Files PDF pg 201</t>
        </r>
      </text>
    </comment>
    <comment ref="C44" authorId="0" shapeId="0">
      <text>
        <r>
          <rPr>
            <sz val="10"/>
            <rFont val="Arial"/>
          </rPr>
          <t>Pine Lawn: Proposed Budget FY2014, Police: FY 2014 Appd Bud</t>
        </r>
      </text>
    </comment>
    <comment ref="D44" authorId="0" shapeId="0">
      <text>
        <r>
          <rPr>
            <sz val="10"/>
            <rFont val="Arial"/>
          </rPr>
          <t>Pine Lawn PD Files PDF 1 (salaries provided at hourly rate and calculated at 40 hr/wk)</t>
        </r>
      </text>
    </comment>
    <comment ref="G44" authorId="0" shapeId="0">
      <text>
        <r>
          <rPr>
            <sz val="10"/>
            <rFont val="Arial"/>
          </rPr>
          <t>Pine Lawn PD Files PDF 1 (salaries provided at hourly rate and calculated at 40 hr/wk)</t>
        </r>
      </text>
    </comment>
    <comment ref="H44" authorId="0" shapeId="0">
      <text>
        <r>
          <rPr>
            <sz val="10"/>
            <rFont val="Arial"/>
          </rPr>
          <t>Pine Lawn PD Files PDF 1 (salaries provided at hourly rate and calculated at 40 hr/wk)</t>
        </r>
      </text>
    </comment>
    <comment ref="C45" authorId="0" shapeId="0">
      <text>
        <r>
          <rPr>
            <sz val="10"/>
            <rFont val="Arial"/>
          </rPr>
          <t xml:space="preserve">Richmond Heights, FY 14-15 Budgeted Expenses
</t>
        </r>
      </text>
    </comment>
    <comment ref="D45" authorId="0" shapeId="0">
      <text>
        <r>
          <rPr>
            <sz val="10"/>
            <rFont val="Arial"/>
          </rPr>
          <t>Richmond Heights PD Current Salaries</t>
        </r>
      </text>
    </comment>
    <comment ref="E45" authorId="0" shapeId="0">
      <text>
        <r>
          <rPr>
            <sz val="10"/>
            <rFont val="Arial"/>
          </rPr>
          <t>Richmond Heights PD Current Salaries</t>
        </r>
      </text>
    </comment>
    <comment ref="G45" authorId="0" shapeId="0">
      <text>
        <r>
          <rPr>
            <sz val="10"/>
            <rFont val="Arial"/>
          </rPr>
          <t>Richmond Heights PD Current Salaries</t>
        </r>
      </text>
    </comment>
    <comment ref="H45" authorId="0" shapeId="0">
      <text>
        <r>
          <rPr>
            <sz val="10"/>
            <rFont val="Arial"/>
          </rPr>
          <t>Richmond Heights PD Current Salaries</t>
        </r>
      </text>
    </comment>
    <comment ref="C46" authorId="0" shapeId="0">
      <text>
        <r>
          <rPr>
            <sz val="10"/>
            <rFont val="Arial"/>
          </rPr>
          <t>Riverview, General Fund Expenses, Police Department, 2014 Proposed</t>
        </r>
      </text>
    </comment>
    <comment ref="D46" authorId="0" shapeId="0">
      <text>
        <r>
          <rPr>
            <sz val="10"/>
            <rFont val="Arial"/>
          </rPr>
          <t>Riverview PD Files PDF pg 5 (salaries provided at hourly rate and calculated at 40 hr/wk)</t>
        </r>
      </text>
    </comment>
    <comment ref="E46" authorId="0" shapeId="0">
      <text>
        <r>
          <rPr>
            <sz val="10"/>
            <rFont val="Arial"/>
          </rPr>
          <t>Riverview PD Files PDF pg 5 (salaries provided at hourly rate and calculated at 40 hr/wk)</t>
        </r>
      </text>
    </comment>
    <comment ref="G46" authorId="0" shapeId="0">
      <text>
        <r>
          <rPr>
            <sz val="10"/>
            <rFont val="Arial"/>
          </rPr>
          <t>Riverview PD Files PDF pg 5 (salaries provided at hourly rate and calculated at 40 hr/wk - Median used)</t>
        </r>
      </text>
    </comment>
    <comment ref="H46" authorId="0" shapeId="0">
      <text>
        <r>
          <rPr>
            <sz val="10"/>
            <rFont val="Arial"/>
          </rPr>
          <t xml:space="preserve">Riverview PD Files PDF pg 5 (salaries provided at hourly rate and calculated at 40 hr/wk - median used)
</t>
        </r>
      </text>
    </comment>
    <comment ref="C47" authorId="0" shapeId="0">
      <text>
        <r>
          <rPr>
            <sz val="10"/>
            <rFont val="Arial"/>
          </rPr>
          <t>City of Rock Hill Fiscal Year 2015-2016 Budget, Police 2015-16 Request, p.29</t>
        </r>
      </text>
    </comment>
    <comment ref="D47" authorId="0" shapeId="0">
      <text>
        <r>
          <rPr>
            <sz val="10"/>
            <rFont val="Arial"/>
          </rPr>
          <t>Rock Hill PD Sunshine Request Fulfillment PDF pg 168</t>
        </r>
      </text>
    </comment>
    <comment ref="F47" authorId="0" shapeId="0">
      <text>
        <r>
          <rPr>
            <sz val="10"/>
            <rFont val="Arial"/>
          </rPr>
          <t>Rock Hill PD Sunshine Request Fulfillment PDF pg 168</t>
        </r>
      </text>
    </comment>
    <comment ref="G47" authorId="0" shapeId="0">
      <text>
        <r>
          <rPr>
            <sz val="10"/>
            <rFont val="Arial"/>
          </rPr>
          <t>Rock Hill PD Sunshine Request Fulfillment PDF pg 168</t>
        </r>
      </text>
    </comment>
    <comment ref="H47" authorId="0" shapeId="0">
      <text>
        <r>
          <rPr>
            <sz val="10"/>
            <rFont val="Arial"/>
          </rPr>
          <t>Rock Hill PD Sunshine Request Fulfillment PDF pg 168</t>
        </r>
      </text>
    </comment>
    <comment ref="C48" authorId="0" shapeId="0">
      <text>
        <r>
          <rPr>
            <sz val="10"/>
            <rFont val="Arial"/>
          </rPr>
          <t>City of St. Ann, Annual Budget, Police Dept. Expenses, 2014 Budget, p. 10</t>
        </r>
      </text>
    </comment>
    <comment ref="C49" authorId="0" shapeId="0">
      <text>
        <r>
          <rPr>
            <sz val="10"/>
            <rFont val="Arial"/>
          </rPr>
          <t>City of St. John, Adopted Budget FY2015, Police Summary, p. 36</t>
        </r>
      </text>
    </comment>
    <comment ref="G49" authorId="0" shapeId="0">
      <text>
        <r>
          <rPr>
            <sz val="10"/>
            <rFont val="Arial"/>
          </rPr>
          <t>St. John Adopted Budget 2015 ppg 219-220</t>
        </r>
      </text>
    </comment>
    <comment ref="H49" authorId="0" shapeId="0">
      <text>
        <r>
          <rPr>
            <sz val="10"/>
            <rFont val="Arial"/>
          </rPr>
          <t>St. John Adopted Budget 2015 ppg 219-220</t>
        </r>
      </text>
    </comment>
    <comment ref="C50" authorId="0" shapeId="0">
      <text>
        <r>
          <rPr>
            <sz val="10"/>
            <rFont val="Arial"/>
          </rPr>
          <t>Shrewsbury - General Fund Expenditures for Budget 2014 - Total Police Dept. Budget 2014</t>
        </r>
      </text>
    </comment>
    <comment ref="D50" authorId="0" shapeId="0">
      <text>
        <r>
          <rPr>
            <sz val="10"/>
            <rFont val="Arial"/>
          </rPr>
          <t>Shrewsbury PD: Salary Sheet</t>
        </r>
      </text>
    </comment>
    <comment ref="E50" authorId="0" shapeId="0">
      <text>
        <r>
          <rPr>
            <sz val="10"/>
            <rFont val="Arial"/>
          </rPr>
          <t>Shrewsbury PD: Salary Sheet</t>
        </r>
      </text>
    </comment>
    <comment ref="F50" authorId="0" shapeId="0">
      <text>
        <r>
          <rPr>
            <sz val="10"/>
            <rFont val="Arial"/>
          </rPr>
          <t>Shrewsbury PD: Salary Sheet</t>
        </r>
      </text>
    </comment>
    <comment ref="G50" authorId="0" shapeId="0">
      <text>
        <r>
          <rPr>
            <sz val="10"/>
            <rFont val="Arial"/>
          </rPr>
          <t>Shrewsbury PD: Salary Sheet</t>
        </r>
      </text>
    </comment>
    <comment ref="H50" authorId="0" shapeId="0">
      <text>
        <r>
          <rPr>
            <sz val="10"/>
            <rFont val="Arial"/>
          </rPr>
          <t xml:space="preserve">Shrewsbury PD: Salary Sheet
</t>
        </r>
      </text>
    </comment>
    <comment ref="C51" authorId="0" shapeId="0">
      <text>
        <r>
          <rPr>
            <sz val="10"/>
            <rFont val="Arial"/>
          </rPr>
          <t>St. Louis County 2015 Adopted Budget Summary Book ppg 128-9 (Table III-A)</t>
        </r>
      </text>
    </comment>
    <comment ref="D51" authorId="0" shapeId="0">
      <text>
        <r>
          <rPr>
            <sz val="10"/>
            <rFont val="Arial"/>
          </rPr>
          <t>St. Louis County FOIA Annual Salary Oct 2014</t>
        </r>
      </text>
    </comment>
    <comment ref="E51" authorId="0" shapeId="0">
      <text>
        <r>
          <rPr>
            <sz val="10"/>
            <rFont val="Arial"/>
          </rPr>
          <t>St. Louis County FOIA Annual Salary Oct 2014</t>
        </r>
      </text>
    </comment>
    <comment ref="F51" authorId="0" shapeId="0">
      <text>
        <r>
          <rPr>
            <sz val="10"/>
            <rFont val="Arial"/>
          </rPr>
          <t>St. Louis County FOIA Annual Salary Oct 2014</t>
        </r>
      </text>
    </comment>
    <comment ref="G51" authorId="0" shapeId="0">
      <text>
        <r>
          <rPr>
            <sz val="10"/>
            <rFont val="Arial"/>
          </rPr>
          <t>St. Louis County FOIA Annual Salary Oct 2014</t>
        </r>
      </text>
    </comment>
    <comment ref="H51" authorId="0" shapeId="0">
      <text>
        <r>
          <rPr>
            <sz val="10"/>
            <rFont val="Arial"/>
          </rPr>
          <t>St. Louis County FOIA Annual Salary Oct 2014</t>
        </r>
      </text>
    </comment>
    <comment ref="C52" authorId="0" shapeId="0">
      <text>
        <r>
          <rPr>
            <sz val="10"/>
            <rFont val="Arial"/>
          </rPr>
          <t>St. Louis City 2015 Annual Operating Plan Summary Overview pg. S-44 (Sum of Police Department and Police Retirement system - All Funds)</t>
        </r>
      </text>
    </comment>
    <comment ref="D52" authorId="0" shapeId="0">
      <text>
        <r>
          <rPr>
            <sz val="10"/>
            <rFont val="Arial"/>
          </rPr>
          <t>St. Louis City PD - Metro Police Files PDF ppg 22</t>
        </r>
      </text>
    </comment>
    <comment ref="E52" authorId="0" shapeId="0">
      <text>
        <r>
          <rPr>
            <sz val="10"/>
            <rFont val="Arial"/>
          </rPr>
          <t>St. Louis City PD - Metro Police Files PDF ppg 22</t>
        </r>
      </text>
    </comment>
    <comment ref="F52" authorId="0" shapeId="0">
      <text>
        <r>
          <rPr>
            <sz val="10"/>
            <rFont val="Arial"/>
          </rPr>
          <t>St. Louis City PD - Metro Police Files PDF ppg 23</t>
        </r>
      </text>
    </comment>
    <comment ref="G52" authorId="0" shapeId="0">
      <text>
        <r>
          <rPr>
            <sz val="10"/>
            <rFont val="Arial"/>
          </rPr>
          <t>St. Louis City PD - Metro Police Files PDF ppg 23</t>
        </r>
      </text>
    </comment>
    <comment ref="H52" authorId="0" shapeId="0">
      <text>
        <r>
          <rPr>
            <sz val="10"/>
            <rFont val="Arial"/>
          </rPr>
          <t>St. Louis City PD - Metro Police Files PDF ppg 23</t>
        </r>
      </text>
    </comment>
    <comment ref="C53" authorId="0" shapeId="0">
      <text>
        <r>
          <rPr>
            <sz val="10"/>
            <rFont val="Arial"/>
          </rPr>
          <t>Sunset Hills Public Safety Budget, 2015 Budget</t>
        </r>
      </text>
    </comment>
    <comment ref="D53" authorId="0" shapeId="0">
      <text>
        <r>
          <rPr>
            <sz val="10"/>
            <rFont val="Arial"/>
          </rPr>
          <t>Sunset Hills PD 2015 Budget pg 3 &amp; Sunset Hills PD Personnel Demographics</t>
        </r>
      </text>
    </comment>
    <comment ref="F53" authorId="0" shapeId="0">
      <text>
        <r>
          <rPr>
            <sz val="10"/>
            <rFont val="Arial"/>
          </rPr>
          <t>Sunset Hills PD 2015 Budget pg 3 &amp; Sunset Hills PD Personnel Demographics</t>
        </r>
      </text>
    </comment>
    <comment ref="G53" authorId="0" shapeId="0">
      <text>
        <r>
          <rPr>
            <sz val="10"/>
            <rFont val="Arial"/>
          </rPr>
          <t>Sunset Hills PD 2015 Budget pg 3 &amp; Sunset Hills PD Personnel Demographics</t>
        </r>
      </text>
    </comment>
    <comment ref="H53" authorId="0" shapeId="0">
      <text>
        <r>
          <rPr>
            <sz val="10"/>
            <rFont val="Arial"/>
          </rPr>
          <t>Sunset Hills PD 2015 Budget pg 3 &amp; Sunset Hills PD Personnel Demographics</t>
        </r>
      </text>
    </comment>
    <comment ref="C54" authorId="0" shapeId="0">
      <text>
        <r>
          <rPr>
            <sz val="10"/>
            <rFont val="Arial"/>
          </rPr>
          <t>Town and Country, 2013 Budget, Sum: Total Police ($3,794,670), Police Capital Improvement Fund ($366,900), Security &amp; Training Fund: Police ($63,500)</t>
        </r>
      </text>
    </comment>
    <comment ref="D54" authorId="0" shapeId="0">
      <text>
        <r>
          <rPr>
            <sz val="10"/>
            <rFont val="Arial"/>
          </rPr>
          <t>Town and Country PD Files (Part 2) PDF pg 38</t>
        </r>
      </text>
    </comment>
    <comment ref="E54" authorId="0" shapeId="0">
      <text>
        <r>
          <rPr>
            <sz val="10"/>
            <rFont val="Arial"/>
          </rPr>
          <t>Town and Country PD Files (Part 2) PDF pg 38</t>
        </r>
      </text>
    </comment>
    <comment ref="F54" authorId="0" shapeId="0">
      <text>
        <r>
          <rPr>
            <sz val="10"/>
            <rFont val="Arial"/>
          </rPr>
          <t>Town and Country PD Files (Part 2) PDF pg 38</t>
        </r>
      </text>
    </comment>
    <comment ref="G54" authorId="0" shapeId="0">
      <text>
        <r>
          <rPr>
            <sz val="10"/>
            <rFont val="Arial"/>
          </rPr>
          <t>Town and Country PD Files (Part 2) PDF pg 38</t>
        </r>
      </text>
    </comment>
    <comment ref="H54" authorId="0" shapeId="0">
      <text>
        <r>
          <rPr>
            <sz val="10"/>
            <rFont val="Arial"/>
          </rPr>
          <t>Town and Country PD Files (Part 2) PDF pg 38</t>
        </r>
      </text>
    </comment>
    <comment ref="C55" authorId="0" shapeId="0">
      <text>
        <r>
          <rPr>
            <sz val="10"/>
            <rFont val="Arial"/>
          </rPr>
          <t>University City 2015 Adopted Budget pg. 89</t>
        </r>
      </text>
    </comment>
    <comment ref="D55" authorId="0" shapeId="0">
      <text>
        <r>
          <rPr>
            <sz val="10"/>
            <rFont val="Arial"/>
          </rPr>
          <t>University City PD Files (Part 4) PDF pg 69  (Average of range taken)</t>
        </r>
      </text>
    </comment>
    <comment ref="E55" authorId="0" shapeId="0">
      <text>
        <r>
          <rPr>
            <sz val="10"/>
            <rFont val="Arial"/>
          </rPr>
          <t>University City PD Files (Part 4) PDF pg 69  (Average of range taken)</t>
        </r>
      </text>
    </comment>
    <comment ref="F55" authorId="0" shapeId="0">
      <text>
        <r>
          <rPr>
            <sz val="10"/>
            <rFont val="Arial"/>
          </rPr>
          <t>University City PD Files (Part 4) PDF pg 69  (Average of range taken)</t>
        </r>
      </text>
    </comment>
    <comment ref="G55" authorId="0" shapeId="0">
      <text>
        <r>
          <rPr>
            <sz val="10"/>
            <rFont val="Arial"/>
          </rPr>
          <t>University City PD Files (Part 4) PDF pg 69  (Average of range taken)</t>
        </r>
      </text>
    </comment>
    <comment ref="H55" authorId="0" shapeId="0">
      <text>
        <r>
          <rPr>
            <sz val="10"/>
            <rFont val="Arial"/>
          </rPr>
          <t>University City PD Files (Part 4) PDF pg 69  (Average of range taken)</t>
        </r>
      </text>
    </comment>
    <comment ref="C56" authorId="0" shapeId="0">
      <text>
        <r>
          <rPr>
            <sz val="10"/>
            <rFont val="Arial"/>
          </rPr>
          <t>Velda City 2014-2015 Budget pg  7</t>
        </r>
      </text>
    </comment>
    <comment ref="D56" authorId="0" shapeId="0">
      <text>
        <r>
          <rPr>
            <sz val="10"/>
            <rFont val="Arial"/>
          </rPr>
          <t xml:space="preserve">Velda City PD Final Budget 2014-2015 pg 8 </t>
        </r>
      </text>
    </comment>
    <comment ref="E56" authorId="0" shapeId="0">
      <text>
        <r>
          <rPr>
            <sz val="10"/>
            <rFont val="Arial"/>
          </rPr>
          <t>Line Item: $202,800 (6 Patrolman, 2 Detectives), Velda City Budget p7
No line-item for 2 reported Detectives</t>
        </r>
      </text>
    </comment>
    <comment ref="F56" authorId="0" shapeId="0">
      <text>
        <r>
          <rPr>
            <sz val="10"/>
            <rFont val="Arial"/>
          </rPr>
          <t>Line Item: $202,800 (6 Patrolman, 2 Detectives), Velda City Budget p7
No line-item for 2 reported Detectives</t>
        </r>
      </text>
    </comment>
    <comment ref="G56" authorId="0" shapeId="0">
      <text>
        <r>
          <rPr>
            <sz val="10"/>
            <rFont val="Arial"/>
          </rPr>
          <t xml:space="preserve">Velda City PD Final Budget 2014-2015 pg 8 </t>
        </r>
      </text>
    </comment>
    <comment ref="H56" authorId="0" shapeId="0">
      <text>
        <r>
          <rPr>
            <sz val="10"/>
            <rFont val="Arial"/>
          </rPr>
          <t xml:space="preserve">Velda City PD Final Budget 2014-2015 pg 8 </t>
        </r>
      </text>
    </comment>
    <comment ref="C58" authorId="0" shapeId="0">
      <text>
        <r>
          <rPr>
            <sz val="10"/>
            <rFont val="Arial"/>
          </rPr>
          <t>Warson Woods Police Expenditures (pdf pg 3)</t>
        </r>
      </text>
    </comment>
    <comment ref="D58" authorId="0" shapeId="0">
      <text>
        <r>
          <rPr>
            <sz val="10"/>
            <rFont val="Arial"/>
          </rPr>
          <t>Warson Woods PD Files PDF pg 1 (Salaries provided at hourly rate and calculated at 40 hr/wk)</t>
        </r>
      </text>
    </comment>
    <comment ref="E58" authorId="0" shapeId="0">
      <text>
        <r>
          <rPr>
            <sz val="10"/>
            <rFont val="Arial"/>
          </rPr>
          <t>Warson Woods PD Files PDF pg 1 (Salaries provided at hourly rate and calculated at 40 hr/wk)</t>
        </r>
      </text>
    </comment>
    <comment ref="H58" authorId="0" shapeId="0">
      <text>
        <r>
          <rPr>
            <sz val="10"/>
            <rFont val="Arial"/>
          </rPr>
          <t>Warson Woods PD Files PDF pg 1 (Salaries provided at hourly rate and calculated at 40 hr/wk)</t>
        </r>
      </text>
    </comment>
    <comment ref="C59" authorId="0" shapeId="0">
      <text>
        <r>
          <rPr>
            <sz val="10"/>
            <rFont val="Arial"/>
          </rPr>
          <t>Webster Groves FY2015 Budget pg. V</t>
        </r>
      </text>
    </comment>
    <comment ref="D59" authorId="0" shapeId="0">
      <text>
        <r>
          <rPr>
            <sz val="10"/>
            <rFont val="Arial"/>
          </rPr>
          <t>Webster Groves PD Officer Positions Salaries</t>
        </r>
      </text>
    </comment>
    <comment ref="E59" authorId="0" shapeId="0">
      <text>
        <r>
          <rPr>
            <sz val="10"/>
            <rFont val="Arial"/>
          </rPr>
          <t>Webster Groves PD Officer Positions Salaries</t>
        </r>
      </text>
    </comment>
    <comment ref="F59" authorId="0" shapeId="0">
      <text>
        <r>
          <rPr>
            <sz val="10"/>
            <rFont val="Arial"/>
          </rPr>
          <t>Webster Groves PD Officer Positions Salaries</t>
        </r>
      </text>
    </comment>
    <comment ref="G59" authorId="0" shapeId="0">
      <text>
        <r>
          <rPr>
            <sz val="10"/>
            <rFont val="Arial"/>
          </rPr>
          <t>Webster Groves PD Officer Positions Salaries</t>
        </r>
      </text>
    </comment>
    <comment ref="H59" authorId="0" shapeId="0">
      <text>
        <r>
          <rPr>
            <sz val="10"/>
            <rFont val="Arial"/>
          </rPr>
          <t>Webster Groves PD Officer Positions Salaries</t>
        </r>
      </text>
    </comment>
    <comment ref="C61" authorId="0" shapeId="0">
      <text>
        <r>
          <rPr>
            <sz val="10"/>
            <rFont val="Arial"/>
          </rPr>
          <t>Woodson Terrace Police Budget (pdf pg 5)</t>
        </r>
      </text>
    </comment>
    <comment ref="D61" authorId="0" shapeId="0">
      <text>
        <r>
          <rPr>
            <sz val="10"/>
            <rFont val="Arial"/>
          </rPr>
          <t>Woodson Terrace PD Files PDF pg 19</t>
        </r>
      </text>
    </comment>
    <comment ref="E61" authorId="0" shapeId="0">
      <text>
        <r>
          <rPr>
            <sz val="10"/>
            <rFont val="Arial"/>
          </rPr>
          <t>Woodson Terrace PD Files PDF pg 19</t>
        </r>
      </text>
    </comment>
    <comment ref="F61" authorId="0" shapeId="0">
      <text>
        <r>
          <rPr>
            <sz val="10"/>
            <rFont val="Arial"/>
          </rPr>
          <t>Woodson Terrace PD Files PDF pg 19</t>
        </r>
      </text>
    </comment>
    <comment ref="G61" authorId="0" shapeId="0">
      <text>
        <r>
          <rPr>
            <sz val="10"/>
            <rFont val="Arial"/>
          </rPr>
          <t>Woodson Terrace PD Files PDF pg 19</t>
        </r>
      </text>
    </comment>
    <comment ref="H61" authorId="0" shapeId="0">
      <text>
        <r>
          <rPr>
            <sz val="10"/>
            <rFont val="Arial"/>
          </rPr>
          <t>Woodson Terrace PD Files PDF pg 19</t>
        </r>
      </text>
    </comment>
  </commentList>
</comments>
</file>

<file path=xl/comments4.xml><?xml version="1.0" encoding="utf-8"?>
<comments xmlns="http://schemas.openxmlformats.org/spreadsheetml/2006/main">
  <authors>
    <author/>
  </authors>
  <commentList>
    <comment ref="B3" authorId="0" shapeId="0">
      <text>
        <r>
          <rPr>
            <sz val="10"/>
            <rFont val="Arial"/>
          </rPr>
          <t>St. Louis City 2015 Annual Operating Plan Summary Overview pg. S-44 (Sum of Police Department and Police Retirement system - All Funds)</t>
        </r>
      </text>
    </comment>
    <comment ref="B4" authorId="0" shapeId="0">
      <text>
        <r>
          <rPr>
            <sz val="10"/>
            <rFont val="Arial"/>
          </rPr>
          <t>St. Louis County 2015 Adopted Budget Summary Book ppg 128-9 (Table III-A)</t>
        </r>
      </text>
    </comment>
    <comment ref="B14" authorId="0" shapeId="0">
      <text>
        <r>
          <rPr>
            <sz val="10"/>
            <rFont val="Arial"/>
          </rPr>
          <t>Indianapolis 2015 Budget, p. 19</t>
        </r>
      </text>
    </comment>
    <comment ref="B19" authorId="0" shapeId="0">
      <text>
        <r>
          <rPr>
            <sz val="10"/>
            <rFont val="Arial"/>
          </rPr>
          <t>Census Estimate 2013
http://quickfacts.census.gov/qfd/states/18/18097.html</t>
        </r>
      </text>
    </comment>
    <comment ref="B24" authorId="0" shapeId="0">
      <text>
        <r>
          <rPr>
            <sz val="10"/>
            <rFont val="Arial"/>
          </rPr>
          <t>Louisville 2015 Budget, p. 105</t>
        </r>
      </text>
    </comment>
    <comment ref="B29" authorId="0" shapeId="0">
      <text>
        <r>
          <rPr>
            <sz val="10"/>
            <rFont val="Arial"/>
          </rPr>
          <t>Census Estimate 2013
http://quickfacts.census.gov/qfd/states/21/21111.html</t>
        </r>
      </text>
    </comment>
  </commentList>
</comments>
</file>

<file path=xl/sharedStrings.xml><?xml version="1.0" encoding="utf-8"?>
<sst xmlns="http://schemas.openxmlformats.org/spreadsheetml/2006/main" count="558" uniqueCount="166">
  <si>
    <t>POLICE DEPARTMENT</t>
  </si>
  <si>
    <t>St. Louis City - County</t>
  </si>
  <si>
    <t>MUNICIPALITIES PATROLLED</t>
  </si>
  <si>
    <t>POPULATION BY DEPARTMENT</t>
  </si>
  <si>
    <t>POLICE DEPARTMENT SQUARE MILEAGE</t>
  </si>
  <si>
    <t>Governmental Entity</t>
  </si>
  <si>
    <t>Police Budget</t>
  </si>
  <si>
    <t>NUMBER OF FULL TIME OFFICERS</t>
  </si>
  <si>
    <t>NUMBER OF OFFICERS PER 1,000 PEOPLE</t>
  </si>
  <si>
    <t>St. Louis City</t>
  </si>
  <si>
    <t>BALLWIN PD</t>
  </si>
  <si>
    <t>NUMBER OF OFFICERS PER SQUARE MILE</t>
  </si>
  <si>
    <t>St. Louis County</t>
  </si>
  <si>
    <t>Municipalities</t>
  </si>
  <si>
    <t>Ballwin</t>
  </si>
  <si>
    <t>REGIONAL COMPARISONS</t>
  </si>
  <si>
    <t>TOTAL POLICE BUDGET</t>
  </si>
  <si>
    <t>DEPARTMENT BUDGET</t>
  </si>
  <si>
    <t>Total Regional Spending</t>
  </si>
  <si>
    <t>BEL-NOR PD</t>
  </si>
  <si>
    <t>Bel-Nor</t>
  </si>
  <si>
    <t>BEL-RIDGE PD</t>
  </si>
  <si>
    <t>Bel-Ridge</t>
  </si>
  <si>
    <t>BELLA VILLA PD</t>
  </si>
  <si>
    <t xml:space="preserve">Bella Villa </t>
  </si>
  <si>
    <t>BELLEFONTAINE PD</t>
  </si>
  <si>
    <t xml:space="preserve">Bellefontaine </t>
  </si>
  <si>
    <t>BERKELEY PD</t>
  </si>
  <si>
    <t xml:space="preserve">Berkeley </t>
  </si>
  <si>
    <t>BEVERLY HILLS PD</t>
  </si>
  <si>
    <t>Beverly Hills, Velda Village Hills</t>
  </si>
  <si>
    <t>Information Not Provided</t>
  </si>
  <si>
    <t>CHIEF SALARY</t>
  </si>
  <si>
    <t>AVERAGE CAPTAIN SALARY</t>
  </si>
  <si>
    <t>--</t>
  </si>
  <si>
    <t>BRECKENRIDGE HILLS PD</t>
  </si>
  <si>
    <t>Breckenridge Hills</t>
  </si>
  <si>
    <t>BRENTWOOD PD</t>
  </si>
  <si>
    <t>Brentwood</t>
  </si>
  <si>
    <t>BRIDGETON PD</t>
  </si>
  <si>
    <t>Bridgeton</t>
  </si>
  <si>
    <t>Bella Villa</t>
  </si>
  <si>
    <t>CALVERTON PARK PD</t>
  </si>
  <si>
    <t>Calverton Park</t>
  </si>
  <si>
    <t>CHARLACK PD</t>
  </si>
  <si>
    <t>Charlack</t>
  </si>
  <si>
    <t>CHESTERFIELD PD</t>
  </si>
  <si>
    <t>Chesterfield</t>
  </si>
  <si>
    <t>Bellefontaine</t>
  </si>
  <si>
    <t>Berkeley</t>
  </si>
  <si>
    <t>CLAYTON PD</t>
  </si>
  <si>
    <t>Clayton</t>
  </si>
  <si>
    <t>COUNTRY CLUB HILLS PD</t>
  </si>
  <si>
    <t>Country Club Hills</t>
  </si>
  <si>
    <t>CRESTWOOD PD</t>
  </si>
  <si>
    <t>Crestwood</t>
  </si>
  <si>
    <t>CREVE COEUR PD</t>
  </si>
  <si>
    <t>Creve Coeur</t>
  </si>
  <si>
    <t>St. Louis - St. Louis County</t>
  </si>
  <si>
    <t>TOTAL POPULATION</t>
  </si>
  <si>
    <t>DES PERES PD</t>
  </si>
  <si>
    <t>Des Peres</t>
  </si>
  <si>
    <t>EDMUNDSON PD</t>
  </si>
  <si>
    <t>Edmundson</t>
  </si>
  <si>
    <t>ELLISVILLE PD</t>
  </si>
  <si>
    <t>Ellisville</t>
  </si>
  <si>
    <t>EUREKA PD</t>
  </si>
  <si>
    <t>Eureka</t>
  </si>
  <si>
    <t>FERGUSON PD</t>
  </si>
  <si>
    <t>Ferguson</t>
  </si>
  <si>
    <t>FLORDELL HILLS PD</t>
  </si>
  <si>
    <t>Flordell Hills</t>
  </si>
  <si>
    <t>FLORISSANT PD</t>
  </si>
  <si>
    <t>Florissant</t>
  </si>
  <si>
    <t>FRONTENAC PD</t>
  </si>
  <si>
    <t>Frontenac, Crystal Lak Park, Huntleigh, Westwood</t>
  </si>
  <si>
    <t>AVERAGE LIEUTENANT SALARY</t>
  </si>
  <si>
    <t>AVERAGE SERGEANT SALARY</t>
  </si>
  <si>
    <t>AVERAGE OFFICER SALARY</t>
  </si>
  <si>
    <t>GLENDALE PD</t>
  </si>
  <si>
    <t>Glendale</t>
  </si>
  <si>
    <t>HAZELWOOD PD</t>
  </si>
  <si>
    <t>Hazelwood</t>
  </si>
  <si>
    <t>HILLSDALE PD</t>
  </si>
  <si>
    <t>Hillsdale</t>
  </si>
  <si>
    <t>KINLOCH PD</t>
  </si>
  <si>
    <t>Kinloch</t>
  </si>
  <si>
    <t>KIRKWOOD PD</t>
  </si>
  <si>
    <t>Kirkwood, Oakland</t>
  </si>
  <si>
    <t>LADUE PD</t>
  </si>
  <si>
    <t>Ladue</t>
  </si>
  <si>
    <t>LAKESHIRE PD</t>
  </si>
  <si>
    <t>Lakeshire</t>
  </si>
  <si>
    <t>MANCHESTER PD</t>
  </si>
  <si>
    <t>Manchester</t>
  </si>
  <si>
    <t>MAPLEWOOD PD</t>
  </si>
  <si>
    <t>Maplewood</t>
  </si>
  <si>
    <t>MARYLAND HEIGHTS PD</t>
  </si>
  <si>
    <t>Maryland Heights, Champ</t>
  </si>
  <si>
    <t>MOLINE ACRES PD</t>
  </si>
  <si>
    <t>Moline Acres</t>
  </si>
  <si>
    <t>NORMANDY PD</t>
  </si>
  <si>
    <t>Normandy, Bellerive, Cool Valley, Glen Echo Park, Greendale, Pasadena Park</t>
  </si>
  <si>
    <t>Indianapolis - Marion County</t>
  </si>
  <si>
    <t>NORTHWOODS PD</t>
  </si>
  <si>
    <t>Northwoods</t>
  </si>
  <si>
    <t>OLIVETTE PD</t>
  </si>
  <si>
    <t>Olivette</t>
  </si>
  <si>
    <t>OVERLAND PD</t>
  </si>
  <si>
    <t>Overland</t>
  </si>
  <si>
    <t>PACIFIC PD</t>
  </si>
  <si>
    <t>Pacific</t>
  </si>
  <si>
    <t>PAGEDALE PD</t>
  </si>
  <si>
    <t>Pagedale</t>
  </si>
  <si>
    <t>PINE LAWN PD</t>
  </si>
  <si>
    <t>Pine Lawn</t>
  </si>
  <si>
    <t>PER CAPITA SPENDING</t>
  </si>
  <si>
    <t>RICHMOND HEIGHTS PD</t>
  </si>
  <si>
    <t>Richmond Heights</t>
  </si>
  <si>
    <t>RIVERVIEW PD</t>
  </si>
  <si>
    <t>Riverview</t>
  </si>
  <si>
    <t>ROCK HILL PD</t>
  </si>
  <si>
    <t>Rock Hill</t>
  </si>
  <si>
    <t>SAINT ANN PD</t>
  </si>
  <si>
    <t>Saint Ann</t>
  </si>
  <si>
    <t>SAINT JOHN PD</t>
  </si>
  <si>
    <t>Saint John, Sycamore Hills</t>
  </si>
  <si>
    <t>SHREWSBURY PD</t>
  </si>
  <si>
    <t>Shrewsbury, Mackenzie</t>
  </si>
  <si>
    <t>ST. LOUIS COUNTY PD</t>
  </si>
  <si>
    <t>St. Louis County, Black Jack, Clarkson Valley, Dellwood, Fenton, Grantwood Village, Green Park, Hanley Hills, Jennings, Marlborough, Norwood Court, Pasadena Hills, Twin Oaks, Uplands Park, Valley Park, Vinita Terrace, Wilbur Park, Wildwood, Winchester</t>
  </si>
  <si>
    <t>ST. LOUIS METROPOLITAN PD</t>
  </si>
  <si>
    <t>SUNSET HILLS PD</t>
  </si>
  <si>
    <t>Sunset Hills</t>
  </si>
  <si>
    <t>TOWN AND COUNTRY PD</t>
  </si>
  <si>
    <t>Town and Country, Country Life Acres</t>
  </si>
  <si>
    <t>UNIVERSITY CITY PD</t>
  </si>
  <si>
    <t>University City</t>
  </si>
  <si>
    <t>VELDA CITY PD</t>
  </si>
  <si>
    <t>Velda City</t>
  </si>
  <si>
    <t>VINITA PARK PD</t>
  </si>
  <si>
    <t>Vinita Park</t>
  </si>
  <si>
    <t>WARSON WOODS PD</t>
  </si>
  <si>
    <t>Warson Woods</t>
  </si>
  <si>
    <t>WEBSTER GROVES PD</t>
  </si>
  <si>
    <t>Frontenac, Crystal Lake Park, Huntleigh, Westwood</t>
  </si>
  <si>
    <t>Louisville - Jefferson County</t>
  </si>
  <si>
    <t>Webster Groves</t>
  </si>
  <si>
    <t>WELLSTON PD</t>
  </si>
  <si>
    <t>Wellston</t>
  </si>
  <si>
    <t>WOODSON TERRACE PD</t>
  </si>
  <si>
    <t>Woodson Terrace</t>
  </si>
  <si>
    <t>Indianapolis- Marion County</t>
  </si>
  <si>
    <t xml:space="preserve">-- </t>
  </si>
  <si>
    <t>Per Capita Spending</t>
  </si>
  <si>
    <t>Consolidated City of Indianapolis/Marion County</t>
  </si>
  <si>
    <t>Saint Louis City</t>
  </si>
  <si>
    <t>CHESTERFIELD</t>
  </si>
  <si>
    <t>$113.18 less per capita than the St. Louis region</t>
  </si>
  <si>
    <t>$98.14 less per capita than the St. Louis region</t>
  </si>
  <si>
    <t>Louisville Metro Government</t>
  </si>
  <si>
    <t>Muncipalities</t>
  </si>
  <si>
    <t>GLENDALE</t>
  </si>
  <si>
    <t>TOTAL</t>
  </si>
  <si>
    <t>MEDIAN</t>
  </si>
  <si>
    <t>AVERAGE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</si>
</sst>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quot;$&quot;#,##0.00"/>
  </numFmts>
  <fonts count="5" x14ac:knownFonts="1">
    <font>
      <sz val="10"/>
      <name val="Arial"/>
    </font>
    <font>
      <sz val="11"/>
      <name val="Times New Roman"/>
    </font>
    <font>
      <b/>
      <sz val="11"/>
      <name val="Times New Roman"/>
    </font>
    <font>
      <sz val="11"/>
      <color rgb="FF292929"/>
      <name val="Times New Roman"/>
    </font>
    <font>
      <sz val="10"/>
      <name val="Arial"/>
    </font>
  </fonts>
  <fills count="4">
    <fill>
      <patternFill patternType="none"/>
    </fill>
    <fill>
      <patternFill patternType="gray125"/>
    </fill>
    <fill>
      <patternFill patternType="solid">
        <fgColor rgb="FFFFFFFF"/>
        <bgColor rgb="FFFFFFFF"/>
      </patternFill>
    </fill>
    <fill>
      <patternFill patternType="solid">
        <fgColor rgb="FF000000"/>
        <bgColor rgb="FF000000"/>
      </patternFill>
    </fill>
  </fills>
  <borders count="5">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66">
    <xf numFmtId="0" fontId="0" fillId="0" borderId="0" xfId="0"/>
    <xf numFmtId="0" fontId="1" fillId="0" borderId="1" xfId="0" applyFont="1" applyBorder="1"/>
    <xf numFmtId="3" fontId="2" fillId="0" borderId="2" xfId="0" applyNumberFormat="1"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center"/>
    </xf>
    <xf numFmtId="4" fontId="2" fillId="2" borderId="2" xfId="0" applyNumberFormat="1" applyFont="1" applyFill="1" applyBorder="1" applyAlignment="1">
      <alignment horizontal="left" vertical="center" wrapText="1"/>
    </xf>
    <xf numFmtId="0" fontId="2" fillId="0" borderId="1" xfId="0" applyFont="1" applyBorder="1" applyAlignment="1">
      <alignment horizontal="center"/>
    </xf>
    <xf numFmtId="2" fontId="2" fillId="0" borderId="2" xfId="0" applyNumberFormat="1" applyFont="1" applyBorder="1" applyAlignment="1">
      <alignment horizontal="left" vertical="center" wrapText="1"/>
    </xf>
    <xf numFmtId="0" fontId="1" fillId="0" borderId="1" xfId="0" applyFont="1" applyBorder="1"/>
    <xf numFmtId="164" fontId="1" fillId="2" borderId="1" xfId="0" applyNumberFormat="1" applyFont="1" applyFill="1" applyBorder="1" applyAlignment="1">
      <alignment horizontal="right"/>
    </xf>
    <xf numFmtId="3" fontId="1" fillId="0" borderId="2" xfId="0" applyNumberFormat="1" applyFont="1" applyBorder="1" applyAlignment="1">
      <alignment horizontal="left"/>
    </xf>
    <xf numFmtId="0" fontId="1" fillId="0" borderId="2" xfId="0" applyFont="1" applyBorder="1" applyAlignment="1">
      <alignment wrapText="1"/>
    </xf>
    <xf numFmtId="4" fontId="1" fillId="2" borderId="2" xfId="0" applyNumberFormat="1" applyFont="1" applyFill="1" applyBorder="1" applyAlignment="1">
      <alignment horizontal="right"/>
    </xf>
    <xf numFmtId="164" fontId="1" fillId="0" borderId="1" xfId="0" applyNumberFormat="1" applyFont="1" applyBorder="1" applyAlignment="1"/>
    <xf numFmtId="0" fontId="2" fillId="0" borderId="1" xfId="0" applyFont="1" applyBorder="1" applyAlignment="1">
      <alignment horizontal="left"/>
    </xf>
    <xf numFmtId="0" fontId="2" fillId="0" borderId="1" xfId="0" applyFont="1" applyBorder="1" applyAlignment="1"/>
    <xf numFmtId="3" fontId="1" fillId="0" borderId="2" xfId="0" applyNumberFormat="1" applyFont="1" applyBorder="1" applyAlignment="1">
      <alignment horizontal="right" wrapText="1"/>
    </xf>
    <xf numFmtId="164" fontId="2" fillId="0" borderId="1" xfId="0" applyNumberFormat="1" applyFont="1" applyBorder="1"/>
    <xf numFmtId="0" fontId="2" fillId="0" borderId="1" xfId="0" applyFont="1" applyBorder="1"/>
    <xf numFmtId="3" fontId="1" fillId="0" borderId="2" xfId="0" applyNumberFormat="1" applyFont="1" applyBorder="1" applyAlignment="1">
      <alignment horizontal="right"/>
    </xf>
    <xf numFmtId="2" fontId="1" fillId="0" borderId="2" xfId="0" applyNumberFormat="1" applyFont="1" applyBorder="1" applyAlignment="1">
      <alignment horizontal="right"/>
    </xf>
    <xf numFmtId="165" fontId="2" fillId="2" borderId="2" xfId="0" applyNumberFormat="1" applyFont="1" applyFill="1" applyBorder="1" applyAlignment="1">
      <alignment horizontal="left" vertical="center" wrapText="1"/>
    </xf>
    <xf numFmtId="165" fontId="1" fillId="2" borderId="2" xfId="0" applyNumberFormat="1" applyFont="1" applyFill="1" applyBorder="1" applyAlignment="1">
      <alignment horizontal="right" wrapText="1"/>
    </xf>
    <xf numFmtId="2" fontId="1" fillId="0" borderId="2" xfId="0" applyNumberFormat="1" applyFont="1" applyBorder="1" applyAlignment="1">
      <alignment horizontal="right"/>
    </xf>
    <xf numFmtId="164" fontId="1" fillId="0" borderId="1" xfId="0" applyNumberFormat="1" applyFont="1" applyBorder="1"/>
    <xf numFmtId="3" fontId="1" fillId="2" borderId="2" xfId="0" applyNumberFormat="1" applyFont="1" applyFill="1" applyBorder="1" applyAlignment="1">
      <alignment horizontal="right" wrapText="1"/>
    </xf>
    <xf numFmtId="164" fontId="2" fillId="0" borderId="1" xfId="0" applyNumberFormat="1" applyFont="1" applyBorder="1" applyAlignment="1"/>
    <xf numFmtId="165" fontId="1" fillId="0" borderId="2" xfId="0" applyNumberFormat="1" applyFont="1" applyBorder="1" applyAlignment="1">
      <alignment wrapText="1"/>
    </xf>
    <xf numFmtId="165" fontId="2" fillId="0" borderId="2" xfId="0" applyNumberFormat="1" applyFont="1" applyBorder="1" applyAlignment="1">
      <alignment horizontal="left" vertical="center" wrapText="1"/>
    </xf>
    <xf numFmtId="3" fontId="1" fillId="0" borderId="2" xfId="0" applyNumberFormat="1" applyFont="1" applyBorder="1" applyAlignment="1">
      <alignment horizontal="right"/>
    </xf>
    <xf numFmtId="164" fontId="1" fillId="2" borderId="2" xfId="0" applyNumberFormat="1" applyFont="1" applyFill="1" applyBorder="1" applyAlignment="1">
      <alignment horizontal="right" wrapText="1"/>
    </xf>
    <xf numFmtId="3" fontId="2" fillId="0" borderId="1" xfId="0" applyNumberFormat="1" applyFont="1" applyBorder="1" applyAlignment="1"/>
    <xf numFmtId="165" fontId="1" fillId="0" borderId="2" xfId="0" applyNumberFormat="1" applyFont="1" applyBorder="1" applyAlignment="1">
      <alignment horizontal="right" wrapText="1"/>
    </xf>
    <xf numFmtId="4" fontId="1" fillId="2" borderId="2" xfId="0" applyNumberFormat="1" applyFont="1" applyFill="1" applyBorder="1" applyAlignment="1">
      <alignment horizontal="right"/>
    </xf>
    <xf numFmtId="165" fontId="2" fillId="0" borderId="1" xfId="0" applyNumberFormat="1" applyFont="1" applyBorder="1" applyAlignment="1"/>
    <xf numFmtId="164" fontId="1" fillId="0" borderId="1" xfId="0" applyNumberFormat="1" applyFont="1" applyBorder="1" applyAlignment="1">
      <alignment horizontal="right"/>
    </xf>
    <xf numFmtId="164" fontId="2" fillId="0" borderId="1" xfId="0" applyNumberFormat="1" applyFont="1" applyBorder="1" applyAlignment="1">
      <alignment horizontal="center"/>
    </xf>
    <xf numFmtId="165" fontId="1" fillId="0" borderId="1" xfId="0" applyNumberFormat="1" applyFont="1" applyBorder="1" applyAlignment="1"/>
    <xf numFmtId="165" fontId="1" fillId="0" borderId="1" xfId="0" applyNumberFormat="1" applyFont="1" applyBorder="1"/>
    <xf numFmtId="4" fontId="1" fillId="0" borderId="2" xfId="0" applyNumberFormat="1" applyFont="1" applyBorder="1" applyAlignment="1">
      <alignment horizontal="right" wrapText="1"/>
    </xf>
    <xf numFmtId="164" fontId="1" fillId="0" borderId="1" xfId="0" applyNumberFormat="1" applyFont="1" applyBorder="1" applyAlignment="1"/>
    <xf numFmtId="0" fontId="1" fillId="0" borderId="1" xfId="0" applyFont="1" applyBorder="1" applyAlignment="1">
      <alignment wrapText="1"/>
    </xf>
    <xf numFmtId="164" fontId="2" fillId="0" borderId="1" xfId="0" applyNumberFormat="1" applyFont="1" applyBorder="1" applyAlignment="1">
      <alignment horizontal="right"/>
    </xf>
    <xf numFmtId="164" fontId="2" fillId="0" borderId="1" xfId="0" applyNumberFormat="1" applyFont="1" applyBorder="1" applyAlignment="1">
      <alignment horizontal="right"/>
    </xf>
    <xf numFmtId="3" fontId="2" fillId="0" borderId="1" xfId="0" applyNumberFormat="1" applyFont="1" applyBorder="1" applyAlignment="1">
      <alignment horizontal="right"/>
    </xf>
    <xf numFmtId="165" fontId="2" fillId="0" borderId="1" xfId="0" applyNumberFormat="1" applyFont="1" applyBorder="1" applyAlignment="1">
      <alignment horizontal="right"/>
    </xf>
    <xf numFmtId="164" fontId="2" fillId="0" borderId="1" xfId="0" applyNumberFormat="1" applyFont="1" applyBorder="1" applyAlignment="1">
      <alignment horizontal="center"/>
    </xf>
    <xf numFmtId="164" fontId="1" fillId="2" borderId="1" xfId="0" applyNumberFormat="1" applyFont="1" applyFill="1" applyBorder="1" applyAlignment="1"/>
    <xf numFmtId="165" fontId="1" fillId="2" borderId="2" xfId="0" applyNumberFormat="1" applyFont="1" applyFill="1" applyBorder="1" applyAlignment="1">
      <alignment horizontal="right" wrapText="1"/>
    </xf>
    <xf numFmtId="165" fontId="1" fillId="0" borderId="2" xfId="0" applyNumberFormat="1" applyFont="1" applyBorder="1" applyAlignment="1">
      <alignment horizontal="right" wrapText="1"/>
    </xf>
    <xf numFmtId="0" fontId="1" fillId="0" borderId="2" xfId="0" applyFont="1" applyBorder="1" applyAlignment="1">
      <alignment wrapText="1"/>
    </xf>
    <xf numFmtId="165" fontId="1" fillId="2" borderId="2" xfId="0" applyNumberFormat="1" applyFont="1" applyFill="1" applyBorder="1" applyAlignment="1">
      <alignment horizontal="right"/>
    </xf>
    <xf numFmtId="165" fontId="1" fillId="0" borderId="3" xfId="0" applyNumberFormat="1" applyFont="1" applyBorder="1" applyAlignment="1">
      <alignment horizontal="right"/>
    </xf>
    <xf numFmtId="164" fontId="3" fillId="2" borderId="2" xfId="0" applyNumberFormat="1" applyFont="1" applyFill="1" applyBorder="1" applyAlignment="1">
      <alignment horizontal="right" wrapText="1"/>
    </xf>
    <xf numFmtId="165" fontId="1" fillId="0" borderId="2" xfId="0" applyNumberFormat="1" applyFont="1" applyBorder="1" applyAlignment="1">
      <alignment horizontal="right"/>
    </xf>
    <xf numFmtId="165" fontId="1" fillId="2" borderId="2" xfId="0" applyNumberFormat="1" applyFont="1" applyFill="1" applyBorder="1" applyAlignment="1">
      <alignment horizontal="right" wrapText="1"/>
    </xf>
    <xf numFmtId="165" fontId="1" fillId="0" borderId="2" xfId="0" applyNumberFormat="1" applyFont="1" applyBorder="1" applyAlignment="1">
      <alignment horizontal="right" wrapText="1"/>
    </xf>
    <xf numFmtId="0" fontId="2" fillId="3" borderId="2" xfId="0" applyFont="1" applyFill="1" applyBorder="1" applyAlignment="1">
      <alignment horizontal="left"/>
    </xf>
    <xf numFmtId="0" fontId="2" fillId="3" borderId="2" xfId="0" applyFont="1" applyFill="1" applyBorder="1" applyAlignment="1">
      <alignment horizontal="left" wrapText="1"/>
    </xf>
    <xf numFmtId="164" fontId="1" fillId="3" borderId="2" xfId="0" applyNumberFormat="1" applyFont="1" applyFill="1" applyBorder="1" applyAlignment="1">
      <alignment horizontal="right" wrapText="1"/>
    </xf>
    <xf numFmtId="165" fontId="1" fillId="3" borderId="2" xfId="0" applyNumberFormat="1" applyFont="1" applyFill="1" applyBorder="1" applyAlignment="1">
      <alignment horizontal="right" wrapText="1"/>
    </xf>
    <xf numFmtId="165" fontId="1" fillId="3" borderId="2" xfId="0" applyNumberFormat="1" applyFont="1" applyFill="1" applyBorder="1" applyAlignment="1">
      <alignment horizontal="right" wrapText="1"/>
    </xf>
    <xf numFmtId="4" fontId="1" fillId="3" borderId="2" xfId="0" applyNumberFormat="1" applyFont="1" applyFill="1" applyBorder="1" applyAlignment="1">
      <alignment horizontal="right" wrapText="1"/>
    </xf>
    <xf numFmtId="4" fontId="1" fillId="0" borderId="2" xfId="0" applyNumberFormat="1" applyFont="1" applyBorder="1" applyAlignment="1">
      <alignment horizontal="right" wrapText="1"/>
    </xf>
    <xf numFmtId="0" fontId="2" fillId="0" borderId="4" xfId="0" applyFont="1" applyBorder="1" applyAlignment="1">
      <alignment horizontal="center" wrapText="1"/>
    </xf>
    <xf numFmtId="0" fontId="4" fillId="0" borderId="3" xfId="0" applyFont="1" applyBorder="1"/>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1009650</xdr:colOff>
      <xdr:row>25</xdr:row>
      <xdr:rowOff>47625</xdr:rowOff>
    </xdr:to>
    <xdr:sp macro="" textlink="">
      <xdr:nvSpPr>
        <xdr:cNvPr id="2102" name="Rectangle 54" hidden="1"/>
        <xdr:cNvSpPr>
          <a:spLocks noSelect="1" noChangeArrowheads="1"/>
        </xdr:cNvSpPr>
      </xdr:nvSpPr>
      <xdr:spPr bwMode="auto">
        <a:xfrm>
          <a:off x="0" y="0"/>
          <a:ext cx="4762500" cy="4762500"/>
        </a:xfrm>
        <a:prstGeom prst="rect">
          <a:avLst/>
        </a:pr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866775</xdr:colOff>
      <xdr:row>25</xdr:row>
      <xdr:rowOff>47625</xdr:rowOff>
    </xdr:to>
    <xdr:sp macro="" textlink="">
      <xdr:nvSpPr>
        <xdr:cNvPr id="1080" name="Rectangle 56" hidden="1"/>
        <xdr:cNvSpPr>
          <a:spLocks noSelect="1" noChangeArrowheads="1"/>
        </xdr:cNvSpPr>
      </xdr:nvSpPr>
      <xdr:spPr bwMode="auto">
        <a:xfrm>
          <a:off x="0" y="0"/>
          <a:ext cx="4762500" cy="4762500"/>
        </a:xfrm>
        <a:prstGeom prst="rect">
          <a:avLst/>
        </a:pr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1009650</xdr:colOff>
      <xdr:row>23</xdr:row>
      <xdr:rowOff>223838</xdr:rowOff>
    </xdr:to>
    <xdr:sp macro="" textlink="">
      <xdr:nvSpPr>
        <xdr:cNvPr id="4366" name="Rectangle 270" hidden="1"/>
        <xdr:cNvSpPr>
          <a:spLocks noSelect="1" noChangeArrowheads="1"/>
        </xdr:cNvSpPr>
      </xdr:nvSpPr>
      <xdr:spPr bwMode="auto">
        <a:xfrm>
          <a:off x="0" y="0"/>
          <a:ext cx="4762500" cy="4762500"/>
        </a:xfrm>
        <a:prstGeom prst="rect">
          <a:avLst/>
        </a:prstGeom>
        <a:solidFill>
          <a:srgbClr val="FFFFFF"/>
        </a:solid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1843088</xdr:colOff>
      <xdr:row>22</xdr:row>
      <xdr:rowOff>114300</xdr:rowOff>
    </xdr:to>
    <xdr:sp macro="" textlink="">
      <xdr:nvSpPr>
        <xdr:cNvPr id="3079" name="Rectangle 7" hidden="1"/>
        <xdr:cNvSpPr>
          <a:spLocks noSelect="1" noChangeArrowheads="1"/>
        </xdr:cNvSpPr>
      </xdr:nvSpPr>
      <xdr:spPr bwMode="auto">
        <a:xfrm>
          <a:off x="0" y="0"/>
          <a:ext cx="4762500" cy="4762500"/>
        </a:xfrm>
        <a:prstGeom prst="rect">
          <a:avLst/>
        </a:pr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61"/>
  <sheetViews>
    <sheetView tabSelected="1" workbookViewId="0">
      <pane xSplit="2" ySplit="1" topLeftCell="C2" activePane="bottomRight" state="frozen"/>
      <selection pane="topRight" activeCell="C1" sqref="C1"/>
      <selection pane="bottomLeft" activeCell="A2" sqref="A2"/>
      <selection pane="bottomRight" activeCell="A3" sqref="A3"/>
    </sheetView>
  </sheetViews>
  <sheetFormatPr defaultColWidth="14.3984375" defaultRowHeight="12.75" x14ac:dyDescent="0.35"/>
  <cols>
    <col min="1" max="1" width="29.265625" customWidth="1"/>
    <col min="2" max="2" width="23.265625" customWidth="1"/>
    <col min="3" max="3" width="21.86328125" customWidth="1"/>
    <col min="4" max="4" width="22.53125" customWidth="1"/>
    <col min="5" max="5" width="22.73046875" customWidth="1"/>
  </cols>
  <sheetData>
    <row r="1" spans="1:5" ht="40.5" x14ac:dyDescent="0.35">
      <c r="A1" s="2" t="s">
        <v>0</v>
      </c>
      <c r="B1" s="3" t="s">
        <v>2</v>
      </c>
      <c r="C1" s="5" t="s">
        <v>4</v>
      </c>
      <c r="D1" s="2" t="s">
        <v>7</v>
      </c>
      <c r="E1" s="7" t="s">
        <v>11</v>
      </c>
    </row>
    <row r="2" spans="1:5" ht="13.9" x14ac:dyDescent="0.4">
      <c r="A2" s="10" t="s">
        <v>10</v>
      </c>
      <c r="B2" s="11" t="s">
        <v>14</v>
      </c>
      <c r="C2" s="12">
        <v>8.99</v>
      </c>
      <c r="D2" s="16">
        <v>47</v>
      </c>
      <c r="E2" s="20">
        <v>5.2280311457174635</v>
      </c>
    </row>
    <row r="3" spans="1:5" ht="13.9" x14ac:dyDescent="0.4">
      <c r="A3" s="10" t="s">
        <v>19</v>
      </c>
      <c r="B3" s="11" t="s">
        <v>20</v>
      </c>
      <c r="C3" s="12">
        <v>0.63</v>
      </c>
      <c r="D3" s="16">
        <v>5</v>
      </c>
      <c r="E3" s="20">
        <v>7.9365079365079367</v>
      </c>
    </row>
    <row r="4" spans="1:5" ht="13.9" x14ac:dyDescent="0.4">
      <c r="A4" s="10" t="s">
        <v>21</v>
      </c>
      <c r="B4" s="11" t="s">
        <v>22</v>
      </c>
      <c r="C4" s="12">
        <v>0.8</v>
      </c>
      <c r="D4" s="16">
        <v>14</v>
      </c>
      <c r="E4" s="20">
        <v>17.5</v>
      </c>
    </row>
    <row r="5" spans="1:5" ht="13.9" x14ac:dyDescent="0.4">
      <c r="A5" s="10" t="s">
        <v>23</v>
      </c>
      <c r="B5" s="11" t="s">
        <v>24</v>
      </c>
      <c r="C5" s="12">
        <v>0.13</v>
      </c>
      <c r="D5" s="16">
        <v>5</v>
      </c>
      <c r="E5" s="20">
        <v>38.46153846153846</v>
      </c>
    </row>
    <row r="6" spans="1:5" ht="13.9" x14ac:dyDescent="0.4">
      <c r="A6" s="10" t="s">
        <v>25</v>
      </c>
      <c r="B6" s="11" t="s">
        <v>26</v>
      </c>
      <c r="C6" s="12">
        <v>4.32</v>
      </c>
      <c r="D6" s="16">
        <v>31</v>
      </c>
      <c r="E6" s="20">
        <v>7.1759259259259256</v>
      </c>
    </row>
    <row r="7" spans="1:5" ht="13.9" x14ac:dyDescent="0.4">
      <c r="A7" s="10" t="s">
        <v>27</v>
      </c>
      <c r="B7" s="11" t="s">
        <v>28</v>
      </c>
      <c r="C7" s="12">
        <v>4.97</v>
      </c>
      <c r="D7" s="16">
        <v>31</v>
      </c>
      <c r="E7" s="20">
        <v>6.2374245472837027</v>
      </c>
    </row>
    <row r="8" spans="1:5" ht="27.75" x14ac:dyDescent="0.4">
      <c r="A8" s="10" t="s">
        <v>29</v>
      </c>
      <c r="B8" s="11" t="s">
        <v>30</v>
      </c>
      <c r="C8" s="12">
        <v>0.21</v>
      </c>
      <c r="D8" s="22" t="s">
        <v>31</v>
      </c>
      <c r="E8" s="23" t="s">
        <v>34</v>
      </c>
    </row>
    <row r="9" spans="1:5" ht="13.9" x14ac:dyDescent="0.4">
      <c r="A9" s="10" t="s">
        <v>35</v>
      </c>
      <c r="B9" s="11" t="s">
        <v>36</v>
      </c>
      <c r="C9" s="12">
        <v>0.8</v>
      </c>
      <c r="D9" s="16" t="s">
        <v>31</v>
      </c>
      <c r="E9" s="23" t="s">
        <v>34</v>
      </c>
    </row>
    <row r="10" spans="1:5" ht="13.9" x14ac:dyDescent="0.4">
      <c r="A10" s="10" t="s">
        <v>37</v>
      </c>
      <c r="B10" s="11" t="s">
        <v>38</v>
      </c>
      <c r="C10" s="12">
        <v>1.96</v>
      </c>
      <c r="D10" s="16">
        <v>27</v>
      </c>
      <c r="E10" s="20">
        <v>13.775510204081632</v>
      </c>
    </row>
    <row r="11" spans="1:5" ht="13.9" x14ac:dyDescent="0.4">
      <c r="A11" s="10" t="s">
        <v>39</v>
      </c>
      <c r="B11" s="11" t="s">
        <v>40</v>
      </c>
      <c r="C11" s="12">
        <v>14.6</v>
      </c>
      <c r="D11" s="16">
        <v>50</v>
      </c>
      <c r="E11" s="20">
        <v>3.4246575342465753</v>
      </c>
    </row>
    <row r="12" spans="1:5" ht="13.9" x14ac:dyDescent="0.4">
      <c r="A12" s="10" t="s">
        <v>42</v>
      </c>
      <c r="B12" s="11" t="s">
        <v>43</v>
      </c>
      <c r="C12" s="12">
        <v>0.41</v>
      </c>
      <c r="D12" s="16">
        <v>15</v>
      </c>
      <c r="E12" s="20">
        <v>36.585365853658537</v>
      </c>
    </row>
    <row r="13" spans="1:5" ht="13.9" x14ac:dyDescent="0.4">
      <c r="A13" s="10" t="s">
        <v>44</v>
      </c>
      <c r="B13" s="11" t="s">
        <v>45</v>
      </c>
      <c r="C13" s="12">
        <v>0.26</v>
      </c>
      <c r="D13" s="16">
        <v>8</v>
      </c>
      <c r="E13" s="20">
        <v>30.769230769230766</v>
      </c>
    </row>
    <row r="14" spans="1:5" ht="13.9" x14ac:dyDescent="0.4">
      <c r="A14" s="10" t="s">
        <v>46</v>
      </c>
      <c r="B14" s="11" t="s">
        <v>47</v>
      </c>
      <c r="C14" s="12">
        <v>31.78</v>
      </c>
      <c r="D14" s="25">
        <v>90</v>
      </c>
      <c r="E14" s="20">
        <v>2.8319697923222149</v>
      </c>
    </row>
    <row r="15" spans="1:5" ht="13.9" x14ac:dyDescent="0.4">
      <c r="A15" s="10" t="s">
        <v>50</v>
      </c>
      <c r="B15" s="11" t="s">
        <v>51</v>
      </c>
      <c r="C15" s="12">
        <v>2.48</v>
      </c>
      <c r="D15" s="25">
        <v>44</v>
      </c>
      <c r="E15" s="20">
        <v>17.741935483870968</v>
      </c>
    </row>
    <row r="16" spans="1:5" ht="13.9" x14ac:dyDescent="0.4">
      <c r="A16" s="10" t="s">
        <v>52</v>
      </c>
      <c r="B16" s="11" t="s">
        <v>53</v>
      </c>
      <c r="C16" s="12">
        <v>0.18</v>
      </c>
      <c r="D16" s="22" t="s">
        <v>31</v>
      </c>
      <c r="E16" s="23" t="s">
        <v>34</v>
      </c>
    </row>
    <row r="17" spans="1:5" ht="13.9" x14ac:dyDescent="0.4">
      <c r="A17" s="10" t="s">
        <v>54</v>
      </c>
      <c r="B17" s="11" t="s">
        <v>55</v>
      </c>
      <c r="C17" s="12">
        <v>3.6</v>
      </c>
      <c r="D17" s="16">
        <v>28</v>
      </c>
      <c r="E17" s="20">
        <v>7.7777777777777777</v>
      </c>
    </row>
    <row r="18" spans="1:5" ht="13.9" x14ac:dyDescent="0.4">
      <c r="A18" s="10" t="s">
        <v>56</v>
      </c>
      <c r="B18" s="27" t="s">
        <v>57</v>
      </c>
      <c r="C18" s="12">
        <v>10.27</v>
      </c>
      <c r="D18" s="16">
        <v>44</v>
      </c>
      <c r="E18" s="20">
        <v>4.2843232716650439</v>
      </c>
    </row>
    <row r="19" spans="1:5" ht="13.9" x14ac:dyDescent="0.4">
      <c r="A19" s="10" t="s">
        <v>60</v>
      </c>
      <c r="B19" s="11" t="s">
        <v>61</v>
      </c>
      <c r="C19" s="12">
        <v>4.32</v>
      </c>
      <c r="D19" s="16">
        <v>30</v>
      </c>
      <c r="E19" s="20">
        <v>6.9444444444444438</v>
      </c>
    </row>
    <row r="20" spans="1:5" ht="13.9" x14ac:dyDescent="0.4">
      <c r="A20" s="10" t="s">
        <v>62</v>
      </c>
      <c r="B20" s="11" t="s">
        <v>63</v>
      </c>
      <c r="C20" s="12">
        <v>0.26</v>
      </c>
      <c r="D20" s="16">
        <v>11</v>
      </c>
      <c r="E20" s="20">
        <v>42.307692307692307</v>
      </c>
    </row>
    <row r="21" spans="1:5" ht="13.9" x14ac:dyDescent="0.4">
      <c r="A21" s="10" t="s">
        <v>64</v>
      </c>
      <c r="B21" s="11" t="s">
        <v>65</v>
      </c>
      <c r="C21" s="12">
        <v>4.4000000000000004</v>
      </c>
      <c r="D21" s="16">
        <v>22</v>
      </c>
      <c r="E21" s="20">
        <v>5</v>
      </c>
    </row>
    <row r="22" spans="1:5" ht="13.9" x14ac:dyDescent="0.4">
      <c r="A22" s="10" t="s">
        <v>66</v>
      </c>
      <c r="B22" s="11" t="s">
        <v>67</v>
      </c>
      <c r="C22" s="12">
        <v>10.35</v>
      </c>
      <c r="D22" s="25">
        <v>21</v>
      </c>
      <c r="E22" s="20">
        <v>2.0289855072463769</v>
      </c>
    </row>
    <row r="23" spans="1:5" ht="13.9" x14ac:dyDescent="0.4">
      <c r="A23" s="10" t="s">
        <v>68</v>
      </c>
      <c r="B23" s="11" t="s">
        <v>69</v>
      </c>
      <c r="C23" s="12">
        <v>6.19</v>
      </c>
      <c r="D23" s="16">
        <v>55</v>
      </c>
      <c r="E23" s="20">
        <v>8.8852988691437798</v>
      </c>
    </row>
    <row r="24" spans="1:5" ht="13.9" x14ac:dyDescent="0.4">
      <c r="A24" s="10" t="s">
        <v>70</v>
      </c>
      <c r="B24" s="11" t="s">
        <v>71</v>
      </c>
      <c r="C24" s="12">
        <v>0.11</v>
      </c>
      <c r="D24" s="16">
        <v>5</v>
      </c>
      <c r="E24" s="20">
        <v>45.454545454545453</v>
      </c>
    </row>
    <row r="25" spans="1:5" ht="13.9" x14ac:dyDescent="0.4">
      <c r="A25" s="10" t="s">
        <v>72</v>
      </c>
      <c r="B25" s="11" t="s">
        <v>73</v>
      </c>
      <c r="C25" s="12">
        <v>12.56</v>
      </c>
      <c r="D25" s="16">
        <v>88</v>
      </c>
      <c r="E25" s="20">
        <v>7.0063694267515917</v>
      </c>
    </row>
    <row r="26" spans="1:5" ht="27.75" x14ac:dyDescent="0.4">
      <c r="A26" s="10" t="s">
        <v>74</v>
      </c>
      <c r="B26" s="11" t="s">
        <v>145</v>
      </c>
      <c r="C26" s="12">
        <v>4.5999999999999996</v>
      </c>
      <c r="D26" s="16">
        <v>21</v>
      </c>
      <c r="E26" s="20">
        <v>4.5652173913043486</v>
      </c>
    </row>
    <row r="27" spans="1:5" ht="13.9" x14ac:dyDescent="0.4">
      <c r="A27" s="10" t="s">
        <v>79</v>
      </c>
      <c r="B27" s="11" t="s">
        <v>80</v>
      </c>
      <c r="C27" s="12">
        <v>1.92</v>
      </c>
      <c r="D27" s="16">
        <v>11</v>
      </c>
      <c r="E27" s="20">
        <v>5.729166666666667</v>
      </c>
    </row>
    <row r="28" spans="1:5" ht="13.9" x14ac:dyDescent="0.4">
      <c r="A28" s="10" t="s">
        <v>81</v>
      </c>
      <c r="B28" s="11" t="s">
        <v>82</v>
      </c>
      <c r="C28" s="12">
        <v>16.02</v>
      </c>
      <c r="D28" s="16">
        <v>69</v>
      </c>
      <c r="E28" s="20">
        <v>4.3071161048689142</v>
      </c>
    </row>
    <row r="29" spans="1:5" ht="13.9" x14ac:dyDescent="0.4">
      <c r="A29" s="10" t="s">
        <v>83</v>
      </c>
      <c r="B29" s="11" t="s">
        <v>84</v>
      </c>
      <c r="C29" s="12">
        <v>0.35</v>
      </c>
      <c r="D29" s="22" t="s">
        <v>31</v>
      </c>
      <c r="E29" s="23" t="s">
        <v>34</v>
      </c>
    </row>
    <row r="30" spans="1:5" ht="13.9" x14ac:dyDescent="0.4">
      <c r="A30" s="10" t="s">
        <v>85</v>
      </c>
      <c r="B30" s="11" t="s">
        <v>86</v>
      </c>
      <c r="C30" s="12">
        <v>0.73</v>
      </c>
      <c r="D30" s="22" t="s">
        <v>31</v>
      </c>
      <c r="E30" s="23" t="s">
        <v>34</v>
      </c>
    </row>
    <row r="31" spans="1:5" ht="13.9" x14ac:dyDescent="0.4">
      <c r="A31" s="10" t="s">
        <v>87</v>
      </c>
      <c r="B31" s="11" t="s">
        <v>88</v>
      </c>
      <c r="C31" s="12">
        <v>9.77</v>
      </c>
      <c r="D31" s="16">
        <v>61</v>
      </c>
      <c r="E31" s="20">
        <v>6.2436028659160696</v>
      </c>
    </row>
    <row r="32" spans="1:5" ht="13.9" x14ac:dyDescent="0.4">
      <c r="A32" s="10" t="s">
        <v>89</v>
      </c>
      <c r="B32" s="11" t="s">
        <v>90</v>
      </c>
      <c r="C32" s="12">
        <v>8.5500000000000007</v>
      </c>
      <c r="D32" s="16">
        <v>28</v>
      </c>
      <c r="E32" s="20">
        <v>3.2748538011695905</v>
      </c>
    </row>
    <row r="33" spans="1:5" ht="13.9" x14ac:dyDescent="0.4">
      <c r="A33" s="10" t="s">
        <v>91</v>
      </c>
      <c r="B33" s="11" t="s">
        <v>92</v>
      </c>
      <c r="C33" s="12">
        <v>2.282</v>
      </c>
      <c r="D33" s="22" t="s">
        <v>31</v>
      </c>
      <c r="E33" s="23" t="s">
        <v>34</v>
      </c>
    </row>
    <row r="34" spans="1:5" ht="13.9" x14ac:dyDescent="0.4">
      <c r="A34" s="10" t="s">
        <v>93</v>
      </c>
      <c r="B34" s="11" t="s">
        <v>94</v>
      </c>
      <c r="C34" s="12">
        <v>5.08</v>
      </c>
      <c r="D34" s="16">
        <v>37</v>
      </c>
      <c r="E34" s="20">
        <v>7.2834645669291334</v>
      </c>
    </row>
    <row r="35" spans="1:5" ht="13.9" x14ac:dyDescent="0.4">
      <c r="A35" s="10" t="s">
        <v>95</v>
      </c>
      <c r="B35" s="11" t="s">
        <v>96</v>
      </c>
      <c r="C35" s="12">
        <v>1.56</v>
      </c>
      <c r="D35" s="16">
        <v>32</v>
      </c>
      <c r="E35" s="20">
        <v>20.512820512820511</v>
      </c>
    </row>
    <row r="36" spans="1:5" ht="13.9" x14ac:dyDescent="0.4">
      <c r="A36" s="10" t="s">
        <v>97</v>
      </c>
      <c r="B36" s="11" t="s">
        <v>98</v>
      </c>
      <c r="C36" s="12">
        <v>22.639999999999997</v>
      </c>
      <c r="D36" s="16">
        <v>73</v>
      </c>
      <c r="E36" s="20">
        <v>3.2243816254416964</v>
      </c>
    </row>
    <row r="37" spans="1:5" ht="13.9" x14ac:dyDescent="0.4">
      <c r="A37" s="10" t="s">
        <v>99</v>
      </c>
      <c r="B37" s="11" t="s">
        <v>100</v>
      </c>
      <c r="C37" s="12">
        <v>0.56999999999999995</v>
      </c>
      <c r="D37" s="16">
        <v>12</v>
      </c>
      <c r="E37" s="20">
        <v>21.05263157894737</v>
      </c>
    </row>
    <row r="38" spans="1:5" ht="41.65" x14ac:dyDescent="0.4">
      <c r="A38" s="10" t="s">
        <v>101</v>
      </c>
      <c r="B38" s="11" t="s">
        <v>102</v>
      </c>
      <c r="C38" s="12">
        <v>2.9890000000000003</v>
      </c>
      <c r="D38" s="25">
        <v>31</v>
      </c>
      <c r="E38" s="20">
        <v>10.371361659417865</v>
      </c>
    </row>
    <row r="39" spans="1:5" ht="13.9" x14ac:dyDescent="0.4">
      <c r="A39" s="10" t="s">
        <v>104</v>
      </c>
      <c r="B39" s="11" t="s">
        <v>105</v>
      </c>
      <c r="C39" s="12">
        <v>0.71</v>
      </c>
      <c r="D39" s="16">
        <v>21</v>
      </c>
      <c r="E39" s="20">
        <v>29.577464788732396</v>
      </c>
    </row>
    <row r="40" spans="1:5" ht="13.9" x14ac:dyDescent="0.4">
      <c r="A40" s="10" t="s">
        <v>106</v>
      </c>
      <c r="B40" s="11" t="s">
        <v>107</v>
      </c>
      <c r="C40" s="12">
        <v>2.78</v>
      </c>
      <c r="D40" s="16">
        <v>22</v>
      </c>
      <c r="E40" s="20">
        <v>7.913669064748202</v>
      </c>
    </row>
    <row r="41" spans="1:5" ht="13.9" x14ac:dyDescent="0.4">
      <c r="A41" s="10" t="s">
        <v>108</v>
      </c>
      <c r="B41" s="11" t="s">
        <v>109</v>
      </c>
      <c r="C41" s="12">
        <v>4.3600000000000003</v>
      </c>
      <c r="D41" s="16">
        <v>45</v>
      </c>
      <c r="E41" s="20">
        <v>10.321100917431192</v>
      </c>
    </row>
    <row r="42" spans="1:5" ht="13.9" x14ac:dyDescent="0.4">
      <c r="A42" s="10" t="s">
        <v>110</v>
      </c>
      <c r="B42" s="11" t="s">
        <v>111</v>
      </c>
      <c r="C42" s="12">
        <v>5.92</v>
      </c>
      <c r="D42" s="16">
        <v>17</v>
      </c>
      <c r="E42" s="20">
        <v>2.8716216216216215</v>
      </c>
    </row>
    <row r="43" spans="1:5" ht="13.9" x14ac:dyDescent="0.4">
      <c r="A43" s="10" t="s">
        <v>112</v>
      </c>
      <c r="B43" s="11" t="s">
        <v>113</v>
      </c>
      <c r="C43" s="12">
        <v>1.1890000000000001</v>
      </c>
      <c r="D43" s="16">
        <v>17</v>
      </c>
      <c r="E43" s="20">
        <v>14.297729184188393</v>
      </c>
    </row>
    <row r="44" spans="1:5" ht="13.9" x14ac:dyDescent="0.4">
      <c r="A44" s="10" t="s">
        <v>114</v>
      </c>
      <c r="B44" s="11" t="s">
        <v>115</v>
      </c>
      <c r="C44" s="12">
        <v>0.61</v>
      </c>
      <c r="D44" s="16">
        <v>11</v>
      </c>
      <c r="E44" s="20">
        <v>18.032786885245901</v>
      </c>
    </row>
    <row r="45" spans="1:5" ht="13.9" x14ac:dyDescent="0.4">
      <c r="A45" s="10" t="s">
        <v>117</v>
      </c>
      <c r="B45" s="11" t="s">
        <v>118</v>
      </c>
      <c r="C45" s="12">
        <v>2.0299999999999998</v>
      </c>
      <c r="D45" s="16">
        <v>38</v>
      </c>
      <c r="E45" s="20">
        <v>18.7192118226601</v>
      </c>
    </row>
    <row r="46" spans="1:5" ht="13.9" x14ac:dyDescent="0.4">
      <c r="A46" s="10" t="s">
        <v>119</v>
      </c>
      <c r="B46" s="11" t="s">
        <v>120</v>
      </c>
      <c r="C46" s="12">
        <v>0.83</v>
      </c>
      <c r="D46" s="16">
        <v>12</v>
      </c>
      <c r="E46" s="20">
        <v>14.457831325301205</v>
      </c>
    </row>
    <row r="47" spans="1:5" ht="13.9" x14ac:dyDescent="0.4">
      <c r="A47" s="10" t="s">
        <v>121</v>
      </c>
      <c r="B47" s="11" t="s">
        <v>122</v>
      </c>
      <c r="C47" s="12">
        <v>1.089</v>
      </c>
      <c r="D47" s="16">
        <v>10</v>
      </c>
      <c r="E47" s="20">
        <v>9.1827364554637292</v>
      </c>
    </row>
    <row r="48" spans="1:5" ht="13.9" x14ac:dyDescent="0.4">
      <c r="A48" s="10" t="s">
        <v>123</v>
      </c>
      <c r="B48" s="11" t="s">
        <v>124</v>
      </c>
      <c r="C48" s="12">
        <v>3.18</v>
      </c>
      <c r="D48" s="22" t="s">
        <v>31</v>
      </c>
      <c r="E48" s="23" t="s">
        <v>34</v>
      </c>
    </row>
    <row r="49" spans="1:5" ht="13.9" x14ac:dyDescent="0.4">
      <c r="A49" s="10" t="s">
        <v>125</v>
      </c>
      <c r="B49" s="11" t="s">
        <v>126</v>
      </c>
      <c r="C49" s="12">
        <v>1.56</v>
      </c>
      <c r="D49" s="16">
        <v>21</v>
      </c>
      <c r="E49" s="20">
        <v>13.461538461538462</v>
      </c>
    </row>
    <row r="50" spans="1:5" ht="13.9" x14ac:dyDescent="0.4">
      <c r="A50" s="10" t="s">
        <v>127</v>
      </c>
      <c r="B50" s="11" t="s">
        <v>128</v>
      </c>
      <c r="C50" s="12">
        <v>1.4489999999999998</v>
      </c>
      <c r="D50" s="16">
        <v>18</v>
      </c>
      <c r="E50" s="20">
        <v>12.422360248447207</v>
      </c>
    </row>
    <row r="51" spans="1:5" ht="138.75" x14ac:dyDescent="0.4">
      <c r="A51" s="10" t="s">
        <v>129</v>
      </c>
      <c r="B51" s="11" t="s">
        <v>130</v>
      </c>
      <c r="C51" s="39">
        <v>265</v>
      </c>
      <c r="D51" s="25">
        <v>843</v>
      </c>
      <c r="E51" s="20">
        <v>3.1811320754716981</v>
      </c>
    </row>
    <row r="52" spans="1:5" ht="13.9" x14ac:dyDescent="0.4">
      <c r="A52" s="10" t="s">
        <v>131</v>
      </c>
      <c r="B52" s="11" t="s">
        <v>156</v>
      </c>
      <c r="C52" s="12">
        <v>61.91</v>
      </c>
      <c r="D52" s="25">
        <v>1239</v>
      </c>
      <c r="E52" s="20">
        <v>20.012921983524471</v>
      </c>
    </row>
    <row r="53" spans="1:5" ht="13.9" x14ac:dyDescent="0.4">
      <c r="A53" s="10" t="s">
        <v>132</v>
      </c>
      <c r="B53" s="11" t="s">
        <v>133</v>
      </c>
      <c r="C53" s="12">
        <v>9.1</v>
      </c>
      <c r="D53" s="16">
        <v>26</v>
      </c>
      <c r="E53" s="20">
        <v>2.8571428571428572</v>
      </c>
    </row>
    <row r="54" spans="1:5" ht="27.75" x14ac:dyDescent="0.4">
      <c r="A54" s="10" t="s">
        <v>134</v>
      </c>
      <c r="B54" s="11" t="s">
        <v>135</v>
      </c>
      <c r="C54" s="12">
        <v>11.799999999999999</v>
      </c>
      <c r="D54" s="16">
        <v>29</v>
      </c>
      <c r="E54" s="20">
        <v>2.4576271186440679</v>
      </c>
    </row>
    <row r="55" spans="1:5" ht="13.9" x14ac:dyDescent="0.4">
      <c r="A55" s="10" t="s">
        <v>136</v>
      </c>
      <c r="B55" s="11" t="s">
        <v>137</v>
      </c>
      <c r="C55" s="12">
        <v>5.9</v>
      </c>
      <c r="D55" s="25">
        <v>66</v>
      </c>
      <c r="E55" s="20">
        <v>11.1864406779661</v>
      </c>
    </row>
    <row r="56" spans="1:5" ht="13.9" x14ac:dyDescent="0.4">
      <c r="A56" s="10" t="s">
        <v>138</v>
      </c>
      <c r="B56" s="11" t="s">
        <v>139</v>
      </c>
      <c r="C56" s="12">
        <v>0.16</v>
      </c>
      <c r="D56" s="25">
        <v>7</v>
      </c>
      <c r="E56" s="20">
        <v>43.75</v>
      </c>
    </row>
    <row r="57" spans="1:5" ht="13.9" x14ac:dyDescent="0.4">
      <c r="A57" s="10" t="s">
        <v>140</v>
      </c>
      <c r="B57" s="11" t="s">
        <v>141</v>
      </c>
      <c r="C57" s="12">
        <v>0.71</v>
      </c>
      <c r="D57" s="22" t="s">
        <v>31</v>
      </c>
      <c r="E57" s="23" t="s">
        <v>34</v>
      </c>
    </row>
    <row r="58" spans="1:5" ht="13.9" x14ac:dyDescent="0.4">
      <c r="A58" s="10" t="s">
        <v>142</v>
      </c>
      <c r="B58" s="11" t="s">
        <v>143</v>
      </c>
      <c r="C58" s="12">
        <v>0.6</v>
      </c>
      <c r="D58" s="16">
        <v>6</v>
      </c>
      <c r="E58" s="20">
        <v>10</v>
      </c>
    </row>
    <row r="59" spans="1:5" ht="13.9" x14ac:dyDescent="0.4">
      <c r="A59" s="10" t="s">
        <v>144</v>
      </c>
      <c r="B59" s="11" t="s">
        <v>147</v>
      </c>
      <c r="C59" s="12">
        <v>5.9</v>
      </c>
      <c r="D59" s="16">
        <v>46</v>
      </c>
      <c r="E59" s="20">
        <v>7.7966101694915251</v>
      </c>
    </row>
    <row r="60" spans="1:5" ht="13.9" x14ac:dyDescent="0.4">
      <c r="A60" s="10" t="s">
        <v>148</v>
      </c>
      <c r="B60" s="11" t="s">
        <v>149</v>
      </c>
      <c r="C60" s="12">
        <v>0.93</v>
      </c>
      <c r="D60" s="22" t="s">
        <v>31</v>
      </c>
      <c r="E60" s="23" t="s">
        <v>34</v>
      </c>
    </row>
    <row r="61" spans="1:5" ht="13.9" x14ac:dyDescent="0.4">
      <c r="A61" s="10" t="s">
        <v>150</v>
      </c>
      <c r="B61" s="11" t="s">
        <v>151</v>
      </c>
      <c r="C61" s="12">
        <v>0.77</v>
      </c>
      <c r="D61" s="16">
        <v>17</v>
      </c>
      <c r="E61" s="20">
        <v>22.077922077922079</v>
      </c>
    </row>
  </sheetData>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61"/>
  <sheetViews>
    <sheetView workbookViewId="0">
      <pane xSplit="2" ySplit="1" topLeftCell="C2" activePane="bottomRight" state="frozen"/>
      <selection pane="topRight" activeCell="C1" sqref="C1"/>
      <selection pane="bottomLeft" activeCell="A2" sqref="A2"/>
      <selection pane="bottomRight" sqref="A1:XFD1048576"/>
    </sheetView>
  </sheetViews>
  <sheetFormatPr defaultColWidth="14.3984375" defaultRowHeight="12.75" x14ac:dyDescent="0.35"/>
  <cols>
    <col min="1" max="1" width="29.265625" customWidth="1"/>
    <col min="2" max="2" width="25.265625" customWidth="1"/>
    <col min="3" max="3" width="18.3984375" customWidth="1"/>
    <col min="4" max="4" width="21.53125" customWidth="1"/>
    <col min="5" max="5" width="22.73046875" customWidth="1"/>
    <col min="6" max="6" width="17.53125" customWidth="1"/>
  </cols>
  <sheetData>
    <row r="1" spans="1:6" ht="40.5" x14ac:dyDescent="0.35">
      <c r="A1" s="2" t="s">
        <v>0</v>
      </c>
      <c r="B1" s="3" t="s">
        <v>2</v>
      </c>
      <c r="C1" s="2" t="s">
        <v>3</v>
      </c>
      <c r="D1" s="5" t="s">
        <v>4</v>
      </c>
      <c r="E1" s="2" t="s">
        <v>7</v>
      </c>
      <c r="F1" s="7" t="s">
        <v>8</v>
      </c>
    </row>
    <row r="2" spans="1:6" ht="13.9" x14ac:dyDescent="0.4">
      <c r="A2" s="10" t="s">
        <v>10</v>
      </c>
      <c r="B2" s="11" t="s">
        <v>14</v>
      </c>
      <c r="C2" s="19">
        <v>30404</v>
      </c>
      <c r="D2" s="12">
        <v>8.99</v>
      </c>
      <c r="E2" s="16">
        <v>47</v>
      </c>
      <c r="F2" s="20">
        <v>1.5458492303644256</v>
      </c>
    </row>
    <row r="3" spans="1:6" ht="13.9" x14ac:dyDescent="0.4">
      <c r="A3" s="10" t="s">
        <v>19</v>
      </c>
      <c r="B3" s="11" t="s">
        <v>20</v>
      </c>
      <c r="C3" s="19">
        <v>1499</v>
      </c>
      <c r="D3" s="12">
        <v>0.63</v>
      </c>
      <c r="E3" s="16">
        <v>5</v>
      </c>
      <c r="F3" s="20">
        <v>3.3355570380253501</v>
      </c>
    </row>
    <row r="4" spans="1:6" ht="13.9" x14ac:dyDescent="0.4">
      <c r="A4" s="10" t="s">
        <v>21</v>
      </c>
      <c r="B4" s="11" t="s">
        <v>22</v>
      </c>
      <c r="C4" s="19">
        <v>2737</v>
      </c>
      <c r="D4" s="12">
        <v>0.8</v>
      </c>
      <c r="E4" s="16">
        <v>14</v>
      </c>
      <c r="F4" s="20">
        <v>5.1150895140664963</v>
      </c>
    </row>
    <row r="5" spans="1:6" ht="13.9" x14ac:dyDescent="0.4">
      <c r="A5" s="10" t="s">
        <v>23</v>
      </c>
      <c r="B5" s="11" t="s">
        <v>41</v>
      </c>
      <c r="C5" s="19">
        <v>729</v>
      </c>
      <c r="D5" s="12">
        <v>0.13</v>
      </c>
      <c r="E5" s="16">
        <v>5</v>
      </c>
      <c r="F5" s="20">
        <v>6.8587105624142657</v>
      </c>
    </row>
    <row r="6" spans="1:6" ht="13.9" x14ac:dyDescent="0.4">
      <c r="A6" s="10" t="s">
        <v>25</v>
      </c>
      <c r="B6" s="11" t="s">
        <v>48</v>
      </c>
      <c r="C6" s="19">
        <v>10860</v>
      </c>
      <c r="D6" s="12">
        <v>4.32</v>
      </c>
      <c r="E6" s="16">
        <v>31</v>
      </c>
      <c r="F6" s="20">
        <v>2.85451197053407</v>
      </c>
    </row>
    <row r="7" spans="1:6" ht="13.9" x14ac:dyDescent="0.4">
      <c r="A7" s="10" t="s">
        <v>27</v>
      </c>
      <c r="B7" s="11" t="s">
        <v>49</v>
      </c>
      <c r="C7" s="19">
        <v>8978</v>
      </c>
      <c r="D7" s="12">
        <v>4.97</v>
      </c>
      <c r="E7" s="16">
        <v>31</v>
      </c>
      <c r="F7" s="20">
        <v>3.452884829583426</v>
      </c>
    </row>
    <row r="8" spans="1:6" ht="27.75" x14ac:dyDescent="0.4">
      <c r="A8" s="10" t="s">
        <v>29</v>
      </c>
      <c r="B8" s="11" t="s">
        <v>30</v>
      </c>
      <c r="C8" s="19">
        <v>1629</v>
      </c>
      <c r="D8" s="12">
        <v>0.21</v>
      </c>
      <c r="E8" s="22" t="s">
        <v>31</v>
      </c>
      <c r="F8" s="23" t="s">
        <v>34</v>
      </c>
    </row>
    <row r="9" spans="1:6" ht="13.9" x14ac:dyDescent="0.4">
      <c r="A9" s="10" t="s">
        <v>35</v>
      </c>
      <c r="B9" s="11" t="s">
        <v>36</v>
      </c>
      <c r="C9" s="19">
        <v>4746</v>
      </c>
      <c r="D9" s="12">
        <v>0.8</v>
      </c>
      <c r="E9" s="16" t="s">
        <v>31</v>
      </c>
      <c r="F9" s="23" t="s">
        <v>34</v>
      </c>
    </row>
    <row r="10" spans="1:6" ht="13.9" x14ac:dyDescent="0.4">
      <c r="A10" s="10" t="s">
        <v>37</v>
      </c>
      <c r="B10" s="11" t="s">
        <v>38</v>
      </c>
      <c r="C10" s="19">
        <v>8055</v>
      </c>
      <c r="D10" s="12">
        <v>1.96</v>
      </c>
      <c r="E10" s="16">
        <v>27</v>
      </c>
      <c r="F10" s="20">
        <v>3.3519553072625698</v>
      </c>
    </row>
    <row r="11" spans="1:6" ht="13.9" x14ac:dyDescent="0.4">
      <c r="A11" s="10" t="s">
        <v>39</v>
      </c>
      <c r="B11" s="11" t="s">
        <v>40</v>
      </c>
      <c r="C11" s="19">
        <v>11550</v>
      </c>
      <c r="D11" s="12">
        <v>14.6</v>
      </c>
      <c r="E11" s="16">
        <v>50</v>
      </c>
      <c r="F11" s="20">
        <v>4.329004329004329</v>
      </c>
    </row>
    <row r="12" spans="1:6" ht="13.9" x14ac:dyDescent="0.4">
      <c r="A12" s="10" t="s">
        <v>42</v>
      </c>
      <c r="B12" s="11" t="s">
        <v>43</v>
      </c>
      <c r="C12" s="19">
        <v>1293</v>
      </c>
      <c r="D12" s="12">
        <v>0.41</v>
      </c>
      <c r="E12" s="16">
        <v>15</v>
      </c>
      <c r="F12" s="20">
        <v>11.600928074245939</v>
      </c>
    </row>
    <row r="13" spans="1:6" ht="13.9" x14ac:dyDescent="0.4">
      <c r="A13" s="10" t="s">
        <v>44</v>
      </c>
      <c r="B13" s="11" t="s">
        <v>45</v>
      </c>
      <c r="C13" s="19">
        <v>1363</v>
      </c>
      <c r="D13" s="12">
        <v>0.26</v>
      </c>
      <c r="E13" s="16">
        <v>8</v>
      </c>
      <c r="F13" s="20">
        <v>5.8694057226705798</v>
      </c>
    </row>
    <row r="14" spans="1:6" ht="13.9" x14ac:dyDescent="0.4">
      <c r="A14" s="10" t="s">
        <v>46</v>
      </c>
      <c r="B14" s="11" t="s">
        <v>47</v>
      </c>
      <c r="C14" s="19">
        <v>47484</v>
      </c>
      <c r="D14" s="12">
        <v>31.78</v>
      </c>
      <c r="E14" s="25">
        <v>90</v>
      </c>
      <c r="F14" s="20">
        <v>1.8953752843062925</v>
      </c>
    </row>
    <row r="15" spans="1:6" ht="13.9" x14ac:dyDescent="0.4">
      <c r="A15" s="10" t="s">
        <v>50</v>
      </c>
      <c r="B15" s="11" t="s">
        <v>51</v>
      </c>
      <c r="C15" s="19">
        <v>15939</v>
      </c>
      <c r="D15" s="12">
        <v>2.48</v>
      </c>
      <c r="E15" s="25">
        <v>44</v>
      </c>
      <c r="F15" s="20">
        <v>2.7605244996549345</v>
      </c>
    </row>
    <row r="16" spans="1:6" ht="13.9" x14ac:dyDescent="0.4">
      <c r="A16" s="10" t="s">
        <v>52</v>
      </c>
      <c r="B16" s="11" t="s">
        <v>53</v>
      </c>
      <c r="C16" s="19">
        <v>16541</v>
      </c>
      <c r="D16" s="12">
        <v>0.18</v>
      </c>
      <c r="E16" s="22" t="s">
        <v>31</v>
      </c>
      <c r="F16" s="23" t="s">
        <v>34</v>
      </c>
    </row>
    <row r="17" spans="1:6" ht="13.9" x14ac:dyDescent="0.4">
      <c r="A17" s="10" t="s">
        <v>54</v>
      </c>
      <c r="B17" s="11" t="s">
        <v>55</v>
      </c>
      <c r="C17" s="19">
        <v>11912</v>
      </c>
      <c r="D17" s="12">
        <v>3.6</v>
      </c>
      <c r="E17" s="16">
        <v>28</v>
      </c>
      <c r="F17" s="20">
        <v>2.350570852921424</v>
      </c>
    </row>
    <row r="18" spans="1:6" ht="13.9" x14ac:dyDescent="0.4">
      <c r="A18" s="10" t="s">
        <v>56</v>
      </c>
      <c r="B18" s="27" t="s">
        <v>57</v>
      </c>
      <c r="C18" s="19">
        <v>17833</v>
      </c>
      <c r="D18" s="12">
        <v>10.27</v>
      </c>
      <c r="E18" s="16">
        <v>44</v>
      </c>
      <c r="F18" s="20">
        <v>2.4673358380530477</v>
      </c>
    </row>
    <row r="19" spans="1:6" ht="13.9" x14ac:dyDescent="0.4">
      <c r="A19" s="10" t="s">
        <v>60</v>
      </c>
      <c r="B19" s="11" t="s">
        <v>61</v>
      </c>
      <c r="C19" s="19">
        <v>8373</v>
      </c>
      <c r="D19" s="12">
        <v>4.32</v>
      </c>
      <c r="E19" s="16">
        <v>30</v>
      </c>
      <c r="F19" s="20">
        <v>3.5829451809387316</v>
      </c>
    </row>
    <row r="20" spans="1:6" ht="13.9" x14ac:dyDescent="0.4">
      <c r="A20" s="10" t="s">
        <v>62</v>
      </c>
      <c r="B20" s="11" t="s">
        <v>63</v>
      </c>
      <c r="C20" s="19">
        <v>834</v>
      </c>
      <c r="D20" s="12">
        <v>0.26</v>
      </c>
      <c r="E20" s="16">
        <v>11</v>
      </c>
      <c r="F20" s="20">
        <v>13.189448441247002</v>
      </c>
    </row>
    <row r="21" spans="1:6" ht="13.9" x14ac:dyDescent="0.4">
      <c r="A21" s="10" t="s">
        <v>64</v>
      </c>
      <c r="B21" s="11" t="s">
        <v>65</v>
      </c>
      <c r="C21" s="19">
        <v>9133</v>
      </c>
      <c r="D21" s="12">
        <v>4.4000000000000004</v>
      </c>
      <c r="E21" s="16">
        <v>22</v>
      </c>
      <c r="F21" s="20">
        <v>2.4088470382130733</v>
      </c>
    </row>
    <row r="22" spans="1:6" ht="13.9" x14ac:dyDescent="0.4">
      <c r="A22" s="10" t="s">
        <v>66</v>
      </c>
      <c r="B22" s="11" t="s">
        <v>67</v>
      </c>
      <c r="C22" s="19">
        <v>10189</v>
      </c>
      <c r="D22" s="12">
        <v>10.35</v>
      </c>
      <c r="E22" s="25">
        <v>21</v>
      </c>
      <c r="F22" s="20">
        <v>2.0610462263225044</v>
      </c>
    </row>
    <row r="23" spans="1:6" ht="13.9" x14ac:dyDescent="0.4">
      <c r="A23" s="10" t="s">
        <v>68</v>
      </c>
      <c r="B23" s="11" t="s">
        <v>69</v>
      </c>
      <c r="C23" s="19">
        <v>21203</v>
      </c>
      <c r="D23" s="12">
        <v>6.19</v>
      </c>
      <c r="E23" s="16">
        <v>55</v>
      </c>
      <c r="F23" s="20">
        <v>2.5939725510540961</v>
      </c>
    </row>
    <row r="24" spans="1:6" ht="13.9" x14ac:dyDescent="0.4">
      <c r="A24" s="10" t="s">
        <v>70</v>
      </c>
      <c r="B24" s="11" t="s">
        <v>71</v>
      </c>
      <c r="C24" s="19">
        <v>822</v>
      </c>
      <c r="D24" s="12">
        <v>0.11</v>
      </c>
      <c r="E24" s="16">
        <v>5</v>
      </c>
      <c r="F24" s="20">
        <v>6.0827250608272507</v>
      </c>
    </row>
    <row r="25" spans="1:6" ht="13.9" x14ac:dyDescent="0.4">
      <c r="A25" s="10" t="s">
        <v>72</v>
      </c>
      <c r="B25" s="11" t="s">
        <v>73</v>
      </c>
      <c r="C25" s="19">
        <v>52158</v>
      </c>
      <c r="D25" s="12">
        <v>12.56</v>
      </c>
      <c r="E25" s="16">
        <v>88</v>
      </c>
      <c r="F25" s="20">
        <v>1.6871812569500364</v>
      </c>
    </row>
    <row r="26" spans="1:6" ht="27.75" x14ac:dyDescent="0.4">
      <c r="A26" s="10" t="s">
        <v>74</v>
      </c>
      <c r="B26" s="11" t="s">
        <v>75</v>
      </c>
      <c r="C26" s="29">
        <v>4564</v>
      </c>
      <c r="D26" s="12">
        <v>4.5999999999999996</v>
      </c>
      <c r="E26" s="16">
        <v>21</v>
      </c>
      <c r="F26" s="20">
        <v>4.6012269938650308</v>
      </c>
    </row>
    <row r="27" spans="1:6" ht="13.9" x14ac:dyDescent="0.4">
      <c r="A27" s="10" t="s">
        <v>79</v>
      </c>
      <c r="B27" s="11" t="s">
        <v>80</v>
      </c>
      <c r="C27" s="19">
        <v>5925</v>
      </c>
      <c r="D27" s="12">
        <v>1.92</v>
      </c>
      <c r="E27" s="16">
        <v>11</v>
      </c>
      <c r="F27" s="20">
        <v>1.8565400843881856</v>
      </c>
    </row>
    <row r="28" spans="1:6" ht="13.9" x14ac:dyDescent="0.4">
      <c r="A28" s="10" t="s">
        <v>81</v>
      </c>
      <c r="B28" s="11" t="s">
        <v>82</v>
      </c>
      <c r="C28" s="19">
        <v>25703</v>
      </c>
      <c r="D28" s="12">
        <v>16.02</v>
      </c>
      <c r="E28" s="16">
        <v>69</v>
      </c>
      <c r="F28" s="20">
        <v>2.6845115356184106</v>
      </c>
    </row>
    <row r="29" spans="1:6" ht="13.9" x14ac:dyDescent="0.4">
      <c r="A29" s="10" t="s">
        <v>83</v>
      </c>
      <c r="B29" s="11" t="s">
        <v>84</v>
      </c>
      <c r="C29" s="19">
        <v>1478</v>
      </c>
      <c r="D29" s="12">
        <v>0.35</v>
      </c>
      <c r="E29" s="22" t="s">
        <v>31</v>
      </c>
      <c r="F29" s="23" t="s">
        <v>34</v>
      </c>
    </row>
    <row r="30" spans="1:6" ht="13.9" x14ac:dyDescent="0.4">
      <c r="A30" s="10" t="s">
        <v>85</v>
      </c>
      <c r="B30" s="11" t="s">
        <v>86</v>
      </c>
      <c r="C30" s="19">
        <v>298</v>
      </c>
      <c r="D30" s="12">
        <v>0.73</v>
      </c>
      <c r="E30" s="22" t="s">
        <v>31</v>
      </c>
      <c r="F30" s="23" t="s">
        <v>34</v>
      </c>
    </row>
    <row r="31" spans="1:6" ht="13.9" x14ac:dyDescent="0.4">
      <c r="A31" s="10" t="s">
        <v>87</v>
      </c>
      <c r="B31" s="11" t="s">
        <v>88</v>
      </c>
      <c r="C31" s="19">
        <v>28921</v>
      </c>
      <c r="D31" s="12">
        <v>9.77</v>
      </c>
      <c r="E31" s="16">
        <v>61</v>
      </c>
      <c r="F31" s="20">
        <v>2.1091940112720859</v>
      </c>
    </row>
    <row r="32" spans="1:6" ht="13.9" x14ac:dyDescent="0.4">
      <c r="A32" s="10" t="s">
        <v>89</v>
      </c>
      <c r="B32" s="11" t="s">
        <v>90</v>
      </c>
      <c r="C32" s="19">
        <v>8521</v>
      </c>
      <c r="D32" s="12">
        <v>8.5500000000000007</v>
      </c>
      <c r="E32" s="16">
        <v>28</v>
      </c>
      <c r="F32" s="20">
        <v>3.2859992958572941</v>
      </c>
    </row>
    <row r="33" spans="1:6" ht="13.9" x14ac:dyDescent="0.4">
      <c r="A33" s="10" t="s">
        <v>91</v>
      </c>
      <c r="B33" s="11" t="s">
        <v>92</v>
      </c>
      <c r="C33" s="19">
        <v>1432</v>
      </c>
      <c r="D33" s="12">
        <v>2.282</v>
      </c>
      <c r="E33" s="22" t="s">
        <v>31</v>
      </c>
      <c r="F33" s="23" t="s">
        <v>34</v>
      </c>
    </row>
    <row r="34" spans="1:6" ht="13.9" x14ac:dyDescent="0.4">
      <c r="A34" s="10" t="s">
        <v>93</v>
      </c>
      <c r="B34" s="11" t="s">
        <v>94</v>
      </c>
      <c r="C34" s="19">
        <v>18094</v>
      </c>
      <c r="D34" s="12">
        <v>5.08</v>
      </c>
      <c r="E34" s="16">
        <v>37</v>
      </c>
      <c r="F34" s="20">
        <v>2.044876754725323</v>
      </c>
    </row>
    <row r="35" spans="1:6" ht="13.9" x14ac:dyDescent="0.4">
      <c r="A35" s="10" t="s">
        <v>95</v>
      </c>
      <c r="B35" s="11" t="s">
        <v>96</v>
      </c>
      <c r="C35" s="19">
        <v>8046</v>
      </c>
      <c r="D35" s="12">
        <v>1.56</v>
      </c>
      <c r="E35" s="16">
        <v>32</v>
      </c>
      <c r="F35" s="20">
        <v>3.9771314939100173</v>
      </c>
    </row>
    <row r="36" spans="1:6" ht="13.9" x14ac:dyDescent="0.4">
      <c r="A36" s="10" t="s">
        <v>97</v>
      </c>
      <c r="B36" s="11" t="s">
        <v>98</v>
      </c>
      <c r="C36" s="19">
        <v>27485</v>
      </c>
      <c r="D36" s="12">
        <v>22.639999999999997</v>
      </c>
      <c r="E36" s="16">
        <v>73</v>
      </c>
      <c r="F36" s="20">
        <v>2.6559941786428962</v>
      </c>
    </row>
    <row r="37" spans="1:6" ht="13.9" x14ac:dyDescent="0.4">
      <c r="A37" s="10" t="s">
        <v>99</v>
      </c>
      <c r="B37" s="11" t="s">
        <v>100</v>
      </c>
      <c r="C37" s="19">
        <v>2442</v>
      </c>
      <c r="D37" s="12">
        <v>0.56999999999999995</v>
      </c>
      <c r="E37" s="16">
        <v>12</v>
      </c>
      <c r="F37" s="20">
        <v>4.9140049140049138</v>
      </c>
    </row>
    <row r="38" spans="1:6" ht="41.65" x14ac:dyDescent="0.4">
      <c r="A38" s="10" t="s">
        <v>101</v>
      </c>
      <c r="B38" s="11" t="s">
        <v>102</v>
      </c>
      <c r="C38" s="19">
        <v>7673</v>
      </c>
      <c r="D38" s="12">
        <v>2.9890000000000003</v>
      </c>
      <c r="E38" s="25">
        <v>31</v>
      </c>
      <c r="F38" s="20">
        <v>4.0401407532907596</v>
      </c>
    </row>
    <row r="39" spans="1:6" ht="13.9" x14ac:dyDescent="0.4">
      <c r="A39" s="10" t="s">
        <v>104</v>
      </c>
      <c r="B39" s="11" t="s">
        <v>105</v>
      </c>
      <c r="C39" s="19">
        <v>4227</v>
      </c>
      <c r="D39" s="12">
        <v>0.71</v>
      </c>
      <c r="E39" s="16">
        <v>21</v>
      </c>
      <c r="F39" s="20">
        <v>4.9680624556422996</v>
      </c>
    </row>
    <row r="40" spans="1:6" ht="13.9" x14ac:dyDescent="0.4">
      <c r="A40" s="10" t="s">
        <v>106</v>
      </c>
      <c r="B40" s="11" t="s">
        <v>107</v>
      </c>
      <c r="C40" s="19">
        <v>7737</v>
      </c>
      <c r="D40" s="12">
        <v>2.78</v>
      </c>
      <c r="E40" s="16">
        <v>22</v>
      </c>
      <c r="F40" s="20">
        <v>2.8434793847744606</v>
      </c>
    </row>
    <row r="41" spans="1:6" ht="13.9" x14ac:dyDescent="0.4">
      <c r="A41" s="10" t="s">
        <v>108</v>
      </c>
      <c r="B41" s="11" t="s">
        <v>109</v>
      </c>
      <c r="C41" s="19">
        <v>16062</v>
      </c>
      <c r="D41" s="12">
        <v>4.3600000000000003</v>
      </c>
      <c r="E41" s="16">
        <v>45</v>
      </c>
      <c r="F41" s="20">
        <v>2.8016436309301458</v>
      </c>
    </row>
    <row r="42" spans="1:6" ht="13.9" x14ac:dyDescent="0.4">
      <c r="A42" s="10" t="s">
        <v>110</v>
      </c>
      <c r="B42" s="11" t="s">
        <v>111</v>
      </c>
      <c r="C42" s="19">
        <v>7002</v>
      </c>
      <c r="D42" s="12">
        <v>5.92</v>
      </c>
      <c r="E42" s="16">
        <v>17</v>
      </c>
      <c r="F42" s="20">
        <v>2.4278777492145101</v>
      </c>
    </row>
    <row r="43" spans="1:6" ht="13.9" x14ac:dyDescent="0.4">
      <c r="A43" s="10" t="s">
        <v>112</v>
      </c>
      <c r="B43" s="11" t="s">
        <v>113</v>
      </c>
      <c r="C43" s="19">
        <v>3304</v>
      </c>
      <c r="D43" s="12">
        <v>1.1890000000000001</v>
      </c>
      <c r="E43" s="16">
        <v>17</v>
      </c>
      <c r="F43" s="20">
        <v>5.1452784503631959</v>
      </c>
    </row>
    <row r="44" spans="1:6" ht="13.9" x14ac:dyDescent="0.4">
      <c r="A44" s="10" t="s">
        <v>114</v>
      </c>
      <c r="B44" s="11" t="s">
        <v>115</v>
      </c>
      <c r="C44" s="19">
        <v>3275</v>
      </c>
      <c r="D44" s="12">
        <v>0.61</v>
      </c>
      <c r="E44" s="16">
        <v>11</v>
      </c>
      <c r="F44" s="20">
        <v>3.3587786259541983</v>
      </c>
    </row>
    <row r="45" spans="1:6" ht="13.9" x14ac:dyDescent="0.4">
      <c r="A45" s="10" t="s">
        <v>117</v>
      </c>
      <c r="B45" s="11" t="s">
        <v>118</v>
      </c>
      <c r="C45" s="19">
        <v>8603</v>
      </c>
      <c r="D45" s="12">
        <v>2.0299999999999998</v>
      </c>
      <c r="E45" s="16">
        <v>38</v>
      </c>
      <c r="F45" s="20">
        <v>4.4170638149482739</v>
      </c>
    </row>
    <row r="46" spans="1:6" ht="13.9" x14ac:dyDescent="0.4">
      <c r="A46" s="10" t="s">
        <v>119</v>
      </c>
      <c r="B46" s="11" t="s">
        <v>120</v>
      </c>
      <c r="C46" s="19">
        <v>2856</v>
      </c>
      <c r="D46" s="12">
        <v>0.83</v>
      </c>
      <c r="E46" s="16">
        <v>12</v>
      </c>
      <c r="F46" s="20">
        <v>4.2016806722689077</v>
      </c>
    </row>
    <row r="47" spans="1:6" ht="13.9" x14ac:dyDescent="0.4">
      <c r="A47" s="10" t="s">
        <v>121</v>
      </c>
      <c r="B47" s="11" t="s">
        <v>122</v>
      </c>
      <c r="C47" s="19">
        <v>4635</v>
      </c>
      <c r="D47" s="12">
        <v>1.089</v>
      </c>
      <c r="E47" s="16">
        <v>10</v>
      </c>
      <c r="F47" s="20">
        <v>2.1574973031283711</v>
      </c>
    </row>
    <row r="48" spans="1:6" ht="13.9" x14ac:dyDescent="0.4">
      <c r="A48" s="10" t="s">
        <v>123</v>
      </c>
      <c r="B48" s="11" t="s">
        <v>124</v>
      </c>
      <c r="C48" s="19">
        <v>13020</v>
      </c>
      <c r="D48" s="12">
        <v>3.18</v>
      </c>
      <c r="E48" s="22" t="s">
        <v>31</v>
      </c>
      <c r="F48" s="23" t="s">
        <v>34</v>
      </c>
    </row>
    <row r="49" spans="1:6" ht="13.9" x14ac:dyDescent="0.4">
      <c r="A49" s="10" t="s">
        <v>125</v>
      </c>
      <c r="B49" s="11" t="s">
        <v>126</v>
      </c>
      <c r="C49" s="19">
        <v>7185</v>
      </c>
      <c r="D49" s="12">
        <v>1.56</v>
      </c>
      <c r="E49" s="16">
        <v>21</v>
      </c>
      <c r="F49" s="20">
        <v>2.9227557411273488</v>
      </c>
    </row>
    <row r="50" spans="1:6" ht="13.9" x14ac:dyDescent="0.4">
      <c r="A50" s="10" t="s">
        <v>127</v>
      </c>
      <c r="B50" s="11" t="s">
        <v>128</v>
      </c>
      <c r="C50" s="19">
        <v>6388</v>
      </c>
      <c r="D50" s="12">
        <v>1.4489999999999998</v>
      </c>
      <c r="E50" s="16">
        <v>18</v>
      </c>
      <c r="F50" s="20">
        <v>2.8177833437695678</v>
      </c>
    </row>
    <row r="51" spans="1:6" ht="138.75" x14ac:dyDescent="0.4">
      <c r="A51" s="10" t="s">
        <v>129</v>
      </c>
      <c r="B51" s="11" t="s">
        <v>130</v>
      </c>
      <c r="C51" s="29">
        <v>415937</v>
      </c>
      <c r="D51" s="33">
        <v>244.58</v>
      </c>
      <c r="E51" s="25">
        <v>843</v>
      </c>
      <c r="F51" s="20">
        <v>2.0267492432748231</v>
      </c>
    </row>
    <row r="52" spans="1:6" ht="13.9" x14ac:dyDescent="0.4">
      <c r="A52" s="10" t="s">
        <v>131</v>
      </c>
      <c r="B52" s="11" t="s">
        <v>9</v>
      </c>
      <c r="C52" s="19">
        <v>319294</v>
      </c>
      <c r="D52" s="12">
        <v>61.91</v>
      </c>
      <c r="E52" s="25">
        <v>1239</v>
      </c>
      <c r="F52" s="20">
        <v>3.8804362123935934</v>
      </c>
    </row>
    <row r="53" spans="1:6" ht="13.9" x14ac:dyDescent="0.4">
      <c r="A53" s="10" t="s">
        <v>132</v>
      </c>
      <c r="B53" s="11" t="s">
        <v>133</v>
      </c>
      <c r="C53" s="19">
        <v>8496</v>
      </c>
      <c r="D53" s="12">
        <v>9.1</v>
      </c>
      <c r="E53" s="16">
        <v>26</v>
      </c>
      <c r="F53" s="20">
        <v>3.0602636534839922</v>
      </c>
    </row>
    <row r="54" spans="1:6" ht="27.75" x14ac:dyDescent="0.4">
      <c r="A54" s="10" t="s">
        <v>134</v>
      </c>
      <c r="B54" s="11" t="s">
        <v>135</v>
      </c>
      <c r="C54" s="19">
        <v>10815</v>
      </c>
      <c r="D54" s="12">
        <v>11.799999999999999</v>
      </c>
      <c r="E54" s="16">
        <v>29</v>
      </c>
      <c r="F54" s="20">
        <v>2.6814609338881183</v>
      </c>
    </row>
    <row r="55" spans="1:6" ht="13.9" x14ac:dyDescent="0.4">
      <c r="A55" s="10" t="s">
        <v>136</v>
      </c>
      <c r="B55" s="11" t="s">
        <v>137</v>
      </c>
      <c r="C55" s="19">
        <v>35371</v>
      </c>
      <c r="D55" s="12">
        <v>5.9</v>
      </c>
      <c r="E55" s="25">
        <v>66</v>
      </c>
      <c r="F55" s="20">
        <v>1.8659353707839756</v>
      </c>
    </row>
    <row r="56" spans="1:6" ht="13.9" x14ac:dyDescent="0.4">
      <c r="A56" s="10" t="s">
        <v>138</v>
      </c>
      <c r="B56" s="11" t="s">
        <v>139</v>
      </c>
      <c r="C56" s="19">
        <v>1420</v>
      </c>
      <c r="D56" s="12">
        <v>0.16</v>
      </c>
      <c r="E56" s="25">
        <v>7</v>
      </c>
      <c r="F56" s="20">
        <v>4.9295774647887329</v>
      </c>
    </row>
    <row r="57" spans="1:6" ht="13.9" x14ac:dyDescent="0.4">
      <c r="A57" s="10" t="s">
        <v>140</v>
      </c>
      <c r="B57" s="11" t="s">
        <v>141</v>
      </c>
      <c r="C57" s="19">
        <v>1880</v>
      </c>
      <c r="D57" s="12">
        <v>0.71</v>
      </c>
      <c r="E57" s="22" t="s">
        <v>31</v>
      </c>
      <c r="F57" s="23" t="s">
        <v>34</v>
      </c>
    </row>
    <row r="58" spans="1:6" ht="13.9" x14ac:dyDescent="0.4">
      <c r="A58" s="10" t="s">
        <v>142</v>
      </c>
      <c r="B58" s="11" t="s">
        <v>143</v>
      </c>
      <c r="C58" s="19">
        <v>1962</v>
      </c>
      <c r="D58" s="12">
        <v>0.6</v>
      </c>
      <c r="E58" s="16">
        <v>6</v>
      </c>
      <c r="F58" s="20">
        <v>3.0581039755351682</v>
      </c>
    </row>
    <row r="59" spans="1:6" ht="13.9" x14ac:dyDescent="0.4">
      <c r="A59" s="10" t="s">
        <v>144</v>
      </c>
      <c r="B59" s="11" t="s">
        <v>147</v>
      </c>
      <c r="C59" s="19">
        <v>22995</v>
      </c>
      <c r="D59" s="12">
        <v>5.9</v>
      </c>
      <c r="E59" s="16">
        <v>46</v>
      </c>
      <c r="F59" s="20">
        <v>2.0004348771472058</v>
      </c>
    </row>
    <row r="60" spans="1:6" ht="13.9" x14ac:dyDescent="0.4">
      <c r="A60" s="10" t="s">
        <v>148</v>
      </c>
      <c r="B60" s="11" t="s">
        <v>149</v>
      </c>
      <c r="C60" s="19">
        <v>2313</v>
      </c>
      <c r="D60" s="12">
        <v>0.93</v>
      </c>
      <c r="E60" s="22" t="s">
        <v>31</v>
      </c>
      <c r="F60" s="23" t="s">
        <v>34</v>
      </c>
    </row>
    <row r="61" spans="1:6" ht="13.9" x14ac:dyDescent="0.4">
      <c r="A61" s="10" t="s">
        <v>150</v>
      </c>
      <c r="B61" s="11" t="s">
        <v>151</v>
      </c>
      <c r="C61" s="19">
        <v>4063</v>
      </c>
      <c r="D61" s="12">
        <v>0.77</v>
      </c>
      <c r="E61" s="16">
        <v>17</v>
      </c>
      <c r="F61" s="20">
        <v>4.1841004184100417</v>
      </c>
    </row>
  </sheetData>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66"/>
  <sheetViews>
    <sheetView workbookViewId="0">
      <pane xSplit="2" ySplit="1" topLeftCell="C2" activePane="bottomRight" state="frozen"/>
      <selection pane="topRight" activeCell="C1" sqref="C1"/>
      <selection pane="bottomLeft" activeCell="A2" sqref="A2"/>
      <selection pane="bottomRight" activeCell="C2" sqref="C2"/>
    </sheetView>
  </sheetViews>
  <sheetFormatPr defaultColWidth="14.3984375" defaultRowHeight="15.75" customHeight="1" x14ac:dyDescent="0.35"/>
  <cols>
    <col min="1" max="1" width="29.265625" customWidth="1"/>
    <col min="2" max="2" width="23.265625" customWidth="1"/>
    <col min="3" max="3" width="17.1328125" customWidth="1"/>
    <col min="4" max="5" width="13" customWidth="1"/>
    <col min="6" max="6" width="15.1328125" customWidth="1"/>
    <col min="7" max="8" width="13" customWidth="1"/>
  </cols>
  <sheetData>
    <row r="1" spans="1:8" ht="40.5" x14ac:dyDescent="0.35">
      <c r="A1" s="2" t="s">
        <v>0</v>
      </c>
      <c r="B1" s="3" t="s">
        <v>2</v>
      </c>
      <c r="C1" s="21" t="s">
        <v>17</v>
      </c>
      <c r="D1" s="21" t="s">
        <v>32</v>
      </c>
      <c r="E1" s="28" t="s">
        <v>33</v>
      </c>
      <c r="F1" s="28" t="s">
        <v>76</v>
      </c>
      <c r="G1" s="28" t="s">
        <v>77</v>
      </c>
      <c r="H1" s="28" t="s">
        <v>78</v>
      </c>
    </row>
    <row r="2" spans="1:8" ht="15.75" customHeight="1" x14ac:dyDescent="0.4">
      <c r="A2" s="10" t="s">
        <v>10</v>
      </c>
      <c r="B2" s="11" t="s">
        <v>14</v>
      </c>
      <c r="C2" s="30">
        <v>5753585</v>
      </c>
      <c r="D2" s="22">
        <v>96000</v>
      </c>
      <c r="E2" s="32">
        <f>(77598+77598)/2</f>
        <v>77598</v>
      </c>
      <c r="F2" s="32">
        <f>(68572+75206+72396)/3</f>
        <v>72058</v>
      </c>
      <c r="G2" s="32">
        <f>(65766+65766+69123+65766+68041+65766)/6</f>
        <v>66704.666666666672</v>
      </c>
      <c r="H2" s="32">
        <f>(50372+57480+50378+50378+50378+59658+50496+50378+50378+50372+64437+65396+50378+60891+50378+50378+50372+50378+50378+56226+50372+50378+50378+56578+62580)/25</f>
        <v>53590.64</v>
      </c>
    </row>
    <row r="3" spans="1:8" ht="15.75" customHeight="1" x14ac:dyDescent="0.4">
      <c r="A3" s="10" t="s">
        <v>19</v>
      </c>
      <c r="B3" s="11" t="s">
        <v>20</v>
      </c>
      <c r="C3" s="30">
        <v>422400</v>
      </c>
      <c r="D3" s="22">
        <v>46224</v>
      </c>
      <c r="E3" s="32" t="s">
        <v>153</v>
      </c>
      <c r="F3" s="32" t="s">
        <v>153</v>
      </c>
      <c r="G3" s="32">
        <f>(35500+34500)/2</f>
        <v>35000</v>
      </c>
      <c r="H3" s="32">
        <f>(34320+31200)/2</f>
        <v>32760</v>
      </c>
    </row>
    <row r="4" spans="1:8" ht="15.75" customHeight="1" x14ac:dyDescent="0.4">
      <c r="A4" s="10" t="s">
        <v>21</v>
      </c>
      <c r="B4" s="11" t="s">
        <v>22</v>
      </c>
      <c r="C4" s="30">
        <v>614445</v>
      </c>
      <c r="D4" s="22">
        <v>51501</v>
      </c>
      <c r="E4" s="32">
        <v>42162</v>
      </c>
      <c r="F4" s="32" t="s">
        <v>153</v>
      </c>
      <c r="G4" s="32">
        <v>37773</v>
      </c>
      <c r="H4" s="32">
        <v>34257</v>
      </c>
    </row>
    <row r="5" spans="1:8" ht="15.75" customHeight="1" x14ac:dyDescent="0.4">
      <c r="A5" s="10" t="s">
        <v>23</v>
      </c>
      <c r="B5" s="11" t="s">
        <v>24</v>
      </c>
      <c r="C5" s="30">
        <v>342540</v>
      </c>
      <c r="D5" s="22">
        <v>56000</v>
      </c>
      <c r="E5" s="32" t="s">
        <v>153</v>
      </c>
      <c r="F5" s="32" t="s">
        <v>153</v>
      </c>
      <c r="G5" s="32">
        <v>34008</v>
      </c>
      <c r="H5" s="32">
        <v>34008</v>
      </c>
    </row>
    <row r="6" spans="1:8" ht="15.75" customHeight="1" x14ac:dyDescent="0.4">
      <c r="A6" s="10" t="s">
        <v>25</v>
      </c>
      <c r="B6" s="11" t="s">
        <v>26</v>
      </c>
      <c r="C6" s="30">
        <v>2199816</v>
      </c>
      <c r="D6" s="22">
        <v>71302.399999999994</v>
      </c>
      <c r="E6" s="32" t="s">
        <v>153</v>
      </c>
      <c r="F6" s="32">
        <v>59966.400000000001</v>
      </c>
      <c r="G6" s="32">
        <v>54558.400000000001</v>
      </c>
      <c r="H6" s="32">
        <v>46550.400000000001</v>
      </c>
    </row>
    <row r="7" spans="1:8" ht="15.75" customHeight="1" x14ac:dyDescent="0.4">
      <c r="A7" s="10" t="s">
        <v>27</v>
      </c>
      <c r="B7" s="11" t="s">
        <v>28</v>
      </c>
      <c r="C7" s="30">
        <v>2380744</v>
      </c>
      <c r="D7" s="22">
        <v>73361.600000000006</v>
      </c>
      <c r="E7" s="32">
        <v>66227.199999999997</v>
      </c>
      <c r="F7" s="32">
        <v>56825.599999999999</v>
      </c>
      <c r="G7" s="32">
        <v>54766.400000000001</v>
      </c>
      <c r="H7" s="32">
        <v>38126.400000000001</v>
      </c>
    </row>
    <row r="8" spans="1:8" ht="15.75" customHeight="1" x14ac:dyDescent="0.4">
      <c r="A8" s="10" t="s">
        <v>29</v>
      </c>
      <c r="B8" s="11" t="s">
        <v>30</v>
      </c>
      <c r="C8" s="22" t="s">
        <v>31</v>
      </c>
      <c r="D8" s="22" t="s">
        <v>31</v>
      </c>
      <c r="E8" s="32" t="s">
        <v>31</v>
      </c>
      <c r="F8" s="32" t="s">
        <v>31</v>
      </c>
      <c r="G8" s="32" t="s">
        <v>31</v>
      </c>
      <c r="H8" s="32" t="s">
        <v>31</v>
      </c>
    </row>
    <row r="9" spans="1:8" ht="15.75" customHeight="1" x14ac:dyDescent="0.4">
      <c r="A9" s="10" t="s">
        <v>35</v>
      </c>
      <c r="B9" s="11" t="s">
        <v>36</v>
      </c>
      <c r="C9" s="30">
        <v>1213729</v>
      </c>
      <c r="D9" s="22" t="s">
        <v>31</v>
      </c>
      <c r="E9" s="22" t="s">
        <v>31</v>
      </c>
      <c r="F9" s="22" t="s">
        <v>31</v>
      </c>
      <c r="G9" s="22" t="s">
        <v>31</v>
      </c>
      <c r="H9" s="22" t="s">
        <v>31</v>
      </c>
    </row>
    <row r="10" spans="1:8" ht="15.75" customHeight="1" x14ac:dyDescent="0.4">
      <c r="A10" s="10" t="s">
        <v>37</v>
      </c>
      <c r="B10" s="11" t="s">
        <v>38</v>
      </c>
      <c r="C10" s="30">
        <v>3815552</v>
      </c>
      <c r="D10" s="22">
        <v>104842</v>
      </c>
      <c r="E10" s="32" t="s">
        <v>34</v>
      </c>
      <c r="F10" s="32">
        <f>(96028+92352)/2</f>
        <v>94190</v>
      </c>
      <c r="G10" s="32">
        <f>(87954+85417+87954+84587)/4</f>
        <v>86478</v>
      </c>
      <c r="H10" s="32">
        <f>(81349+80559+82147+76723+75978+70962+70962+70962+64364+57813+56139+56139)/12</f>
        <v>70341.416666666672</v>
      </c>
    </row>
    <row r="11" spans="1:8" ht="15.75" customHeight="1" x14ac:dyDescent="0.4">
      <c r="A11" s="10" t="s">
        <v>39</v>
      </c>
      <c r="B11" s="11" t="s">
        <v>40</v>
      </c>
      <c r="C11" s="30">
        <v>5373000</v>
      </c>
      <c r="D11" s="22">
        <v>106336</v>
      </c>
      <c r="E11" s="32">
        <v>83162</v>
      </c>
      <c r="F11" s="32">
        <v>74776</v>
      </c>
      <c r="G11" s="32">
        <v>68494.399999999994</v>
      </c>
      <c r="H11" s="32">
        <v>63544</v>
      </c>
    </row>
    <row r="12" spans="1:8" ht="15.75" customHeight="1" x14ac:dyDescent="0.4">
      <c r="A12" s="10" t="s">
        <v>42</v>
      </c>
      <c r="B12" s="11" t="s">
        <v>43</v>
      </c>
      <c r="C12" s="30">
        <v>587626</v>
      </c>
      <c r="D12" s="22">
        <v>62000</v>
      </c>
      <c r="E12" s="32" t="s">
        <v>34</v>
      </c>
      <c r="F12" s="32" t="s">
        <v>34</v>
      </c>
      <c r="G12" s="32" t="s">
        <v>34</v>
      </c>
      <c r="H12" s="32" t="s">
        <v>34</v>
      </c>
    </row>
    <row r="13" spans="1:8" ht="15.75" customHeight="1" x14ac:dyDescent="0.4">
      <c r="A13" s="10" t="s">
        <v>44</v>
      </c>
      <c r="B13" s="11" t="s">
        <v>45</v>
      </c>
      <c r="C13" s="22" t="s">
        <v>31</v>
      </c>
      <c r="D13" s="22">
        <v>57200</v>
      </c>
      <c r="E13" s="32" t="s">
        <v>34</v>
      </c>
      <c r="F13" s="32" t="s">
        <v>34</v>
      </c>
      <c r="G13" s="32">
        <v>45760</v>
      </c>
      <c r="H13" s="32">
        <v>38292.800000000003</v>
      </c>
    </row>
    <row r="14" spans="1:8" ht="13.9" x14ac:dyDescent="0.4">
      <c r="A14" s="10" t="s">
        <v>157</v>
      </c>
      <c r="B14" s="11" t="s">
        <v>47</v>
      </c>
      <c r="C14" s="30">
        <v>9606474</v>
      </c>
      <c r="D14" s="22">
        <v>121700</v>
      </c>
      <c r="E14" s="32">
        <v>104337</v>
      </c>
      <c r="F14" s="32">
        <v>87796</v>
      </c>
      <c r="G14" s="32">
        <v>75271</v>
      </c>
      <c r="H14" s="32">
        <v>64533</v>
      </c>
    </row>
    <row r="15" spans="1:8" ht="13.9" x14ac:dyDescent="0.4">
      <c r="A15" s="10" t="s">
        <v>50</v>
      </c>
      <c r="B15" s="11" t="s">
        <v>51</v>
      </c>
      <c r="C15" s="30">
        <v>6109532</v>
      </c>
      <c r="D15" s="22">
        <v>110295.12</v>
      </c>
      <c r="E15" s="32">
        <v>97685.119999999995</v>
      </c>
      <c r="F15" s="32">
        <v>81466.75</v>
      </c>
      <c r="G15" s="32">
        <v>76056.759999999995</v>
      </c>
      <c r="H15" s="32">
        <v>61603.86</v>
      </c>
    </row>
    <row r="16" spans="1:8" ht="27.75" x14ac:dyDescent="0.4">
      <c r="A16" s="10" t="s">
        <v>52</v>
      </c>
      <c r="B16" s="11" t="s">
        <v>53</v>
      </c>
      <c r="C16" s="30">
        <v>693394</v>
      </c>
      <c r="D16" s="22" t="s">
        <v>31</v>
      </c>
      <c r="E16" s="32" t="s">
        <v>31</v>
      </c>
      <c r="F16" s="32" t="s">
        <v>31</v>
      </c>
      <c r="G16" s="32" t="s">
        <v>31</v>
      </c>
      <c r="H16" s="32" t="s">
        <v>31</v>
      </c>
    </row>
    <row r="17" spans="1:8" ht="13.9" x14ac:dyDescent="0.4">
      <c r="A17" s="10" t="s">
        <v>54</v>
      </c>
      <c r="B17" s="11" t="s">
        <v>55</v>
      </c>
      <c r="C17" s="30">
        <v>2765012</v>
      </c>
      <c r="D17" s="22">
        <v>82000</v>
      </c>
      <c r="E17" s="32" t="s">
        <v>34</v>
      </c>
      <c r="F17" s="32">
        <f>(66000+65519)/2</f>
        <v>65759.5</v>
      </c>
      <c r="G17" s="32">
        <f>(59676+58656+59676+60266)/4</f>
        <v>59568.5</v>
      </c>
      <c r="H17" s="32">
        <f>(49745+54376+44941+45844+44941+44941+45844+53840+47527+54109+47907+47528+49745+49745+44941+47907)/16</f>
        <v>48367.5625</v>
      </c>
    </row>
    <row r="18" spans="1:8" ht="13.9" x14ac:dyDescent="0.4">
      <c r="A18" s="10" t="s">
        <v>56</v>
      </c>
      <c r="B18" s="27" t="s">
        <v>57</v>
      </c>
      <c r="C18" s="30">
        <v>6809631</v>
      </c>
      <c r="D18" s="22">
        <v>120888</v>
      </c>
      <c r="E18" s="32" t="s">
        <v>34</v>
      </c>
      <c r="F18" s="32">
        <v>87072</v>
      </c>
      <c r="G18" s="32">
        <v>85272</v>
      </c>
      <c r="H18" s="32">
        <v>60624</v>
      </c>
    </row>
    <row r="19" spans="1:8" ht="13.9" x14ac:dyDescent="0.4">
      <c r="A19" s="10" t="s">
        <v>60</v>
      </c>
      <c r="B19" s="11" t="s">
        <v>61</v>
      </c>
      <c r="C19" s="30">
        <v>6118700</v>
      </c>
      <c r="D19" s="22" t="s">
        <v>34</v>
      </c>
      <c r="E19" s="32">
        <f>(72344+75871+79398+82925+86453+91229+96006+100782)/8</f>
        <v>85626</v>
      </c>
      <c r="F19" s="32">
        <f>(62715+65830+68945+72060+75176+79330+83484+87637)/8</f>
        <v>74397.125</v>
      </c>
      <c r="G19" s="32">
        <f>(57014+59873+62732+65590+68449+72189+75929+79670)/8</f>
        <v>67680.75</v>
      </c>
      <c r="H19" s="32">
        <f>(51713+54747+57780+60814+63848+66653+69458+72262)/8</f>
        <v>62159.375</v>
      </c>
    </row>
    <row r="20" spans="1:8" ht="13.9" x14ac:dyDescent="0.4">
      <c r="A20" s="10" t="s">
        <v>62</v>
      </c>
      <c r="B20" s="11" t="s">
        <v>63</v>
      </c>
      <c r="C20" s="30">
        <v>948920</v>
      </c>
      <c r="D20" s="22">
        <v>63191</v>
      </c>
      <c r="E20" s="32" t="s">
        <v>34</v>
      </c>
      <c r="F20" s="32" t="s">
        <v>34</v>
      </c>
      <c r="G20" s="32">
        <v>55598</v>
      </c>
      <c r="H20" s="32">
        <v>41106</v>
      </c>
    </row>
    <row r="21" spans="1:8" ht="13.9" x14ac:dyDescent="0.4">
      <c r="A21" s="10" t="s">
        <v>64</v>
      </c>
      <c r="B21" s="11" t="s">
        <v>65</v>
      </c>
      <c r="C21" s="30">
        <v>2315125</v>
      </c>
      <c r="D21" s="22">
        <v>100942.39999999999</v>
      </c>
      <c r="E21" s="32">
        <v>76065.600000000006</v>
      </c>
      <c r="F21" s="32">
        <v>67912</v>
      </c>
      <c r="G21" s="32">
        <v>68536</v>
      </c>
      <c r="H21" s="32">
        <v>52686.400000000001</v>
      </c>
    </row>
    <row r="22" spans="1:8" ht="13.9" x14ac:dyDescent="0.4">
      <c r="A22" s="10" t="s">
        <v>66</v>
      </c>
      <c r="B22" s="11" t="s">
        <v>67</v>
      </c>
      <c r="C22" s="30">
        <v>3454109.77</v>
      </c>
      <c r="D22" s="22">
        <v>98741</v>
      </c>
      <c r="E22" s="32" t="s">
        <v>34</v>
      </c>
      <c r="F22" s="32">
        <v>83888</v>
      </c>
      <c r="G22" s="32">
        <v>75651</v>
      </c>
      <c r="H22" s="32">
        <v>65000</v>
      </c>
    </row>
    <row r="23" spans="1:8" ht="13.9" x14ac:dyDescent="0.4">
      <c r="A23" s="10" t="s">
        <v>68</v>
      </c>
      <c r="B23" s="11" t="s">
        <v>69</v>
      </c>
      <c r="C23" s="30">
        <v>5517500</v>
      </c>
      <c r="D23" s="22">
        <v>95512</v>
      </c>
      <c r="E23" s="32">
        <f>(77750+87555+82596)/3</f>
        <v>82633.666666666672</v>
      </c>
      <c r="F23" s="32">
        <f>(69909+73900+73798)/3</f>
        <v>72535.666666666672</v>
      </c>
      <c r="G23" s="32">
        <f>(64750+62858+70741+66685)/4</f>
        <v>66258.5</v>
      </c>
      <c r="H23" s="32">
        <f>(48048+59072+48048+45302+45302+49483+48048+45302+45302+59072+43992+45302+52499+45302+48048+48048+54080+55702+52499+59072+45302+45302+52499+45302+45080+45302+54080+45302+57366+45302+46654+45302+45302+46654+48048+49483+45302+48048+45302+49483+48048+50960)/42</f>
        <v>48736.809523809527</v>
      </c>
    </row>
    <row r="24" spans="1:8" ht="27.75" x14ac:dyDescent="0.4">
      <c r="A24" s="10" t="s">
        <v>70</v>
      </c>
      <c r="B24" s="11" t="s">
        <v>71</v>
      </c>
      <c r="C24" s="22" t="s">
        <v>31</v>
      </c>
      <c r="D24" s="48">
        <v>41600</v>
      </c>
      <c r="E24" s="49" t="s">
        <v>34</v>
      </c>
      <c r="F24" s="49">
        <v>37440</v>
      </c>
      <c r="G24" s="49">
        <v>31200</v>
      </c>
      <c r="H24" s="49">
        <v>31200</v>
      </c>
    </row>
    <row r="25" spans="1:8" ht="13.9" x14ac:dyDescent="0.4">
      <c r="A25" s="10" t="s">
        <v>72</v>
      </c>
      <c r="B25" s="11" t="s">
        <v>73</v>
      </c>
      <c r="C25" s="30">
        <v>10798734</v>
      </c>
      <c r="D25" s="22">
        <v>100381</v>
      </c>
      <c r="E25" s="32">
        <v>82961</v>
      </c>
      <c r="F25" s="32">
        <v>76732</v>
      </c>
      <c r="G25" s="32">
        <v>69742</v>
      </c>
      <c r="H25" s="32">
        <v>57637</v>
      </c>
    </row>
    <row r="26" spans="1:8" ht="27.75" x14ac:dyDescent="0.4">
      <c r="A26" s="10" t="s">
        <v>74</v>
      </c>
      <c r="B26" s="11" t="s">
        <v>145</v>
      </c>
      <c r="C26" s="30">
        <v>2790498</v>
      </c>
      <c r="D26" s="22">
        <f>(94524+116600)/2</f>
        <v>105562</v>
      </c>
      <c r="E26" s="32">
        <f>(80930+94525)/2</f>
        <v>87727.5</v>
      </c>
      <c r="F26" s="32">
        <f>(78184+80930)/2</f>
        <v>79557</v>
      </c>
      <c r="G26" s="32">
        <f>(73583+78184)/2</f>
        <v>75883.5</v>
      </c>
      <c r="H26" s="32">
        <f>(52732+68981)/2</f>
        <v>60856.5</v>
      </c>
    </row>
    <row r="27" spans="1:8" ht="13.9" x14ac:dyDescent="0.4">
      <c r="A27" s="10" t="s">
        <v>79</v>
      </c>
      <c r="B27" s="50" t="s">
        <v>162</v>
      </c>
      <c r="C27" s="30">
        <v>1090575</v>
      </c>
      <c r="D27" s="22">
        <v>83177</v>
      </c>
      <c r="E27" s="32">
        <v>72625</v>
      </c>
      <c r="F27" s="32" t="s">
        <v>34</v>
      </c>
      <c r="G27" s="32">
        <v>61859</v>
      </c>
      <c r="H27" s="32">
        <f>(56703*3+53231*2+46207*2)/7</f>
        <v>52712.142857142855</v>
      </c>
    </row>
    <row r="28" spans="1:8" ht="13.9" x14ac:dyDescent="0.4">
      <c r="A28" s="10" t="s">
        <v>81</v>
      </c>
      <c r="B28" s="11" t="s">
        <v>82</v>
      </c>
      <c r="C28" s="30">
        <v>7921813</v>
      </c>
      <c r="D28" s="22">
        <v>98921</v>
      </c>
      <c r="E28" s="32">
        <v>84723</v>
      </c>
      <c r="F28" s="32">
        <v>78149</v>
      </c>
      <c r="G28" s="32">
        <v>69620</v>
      </c>
      <c r="H28" s="32">
        <v>58299</v>
      </c>
    </row>
    <row r="29" spans="1:8" ht="27.75" x14ac:dyDescent="0.4">
      <c r="A29" s="10" t="s">
        <v>83</v>
      </c>
      <c r="B29" s="11" t="s">
        <v>84</v>
      </c>
      <c r="C29" s="30">
        <v>516000</v>
      </c>
      <c r="D29" s="22" t="s">
        <v>31</v>
      </c>
      <c r="E29" s="32" t="s">
        <v>31</v>
      </c>
      <c r="F29" s="32" t="s">
        <v>31</v>
      </c>
      <c r="G29" s="32" t="s">
        <v>31</v>
      </c>
      <c r="H29" s="32" t="s">
        <v>31</v>
      </c>
    </row>
    <row r="30" spans="1:8" ht="27.75" x14ac:dyDescent="0.4">
      <c r="A30" s="10" t="s">
        <v>85</v>
      </c>
      <c r="B30" s="11" t="s">
        <v>86</v>
      </c>
      <c r="C30" s="22" t="s">
        <v>31</v>
      </c>
      <c r="D30" s="22" t="s">
        <v>31</v>
      </c>
      <c r="E30" s="32" t="s">
        <v>31</v>
      </c>
      <c r="F30" s="32" t="s">
        <v>31</v>
      </c>
      <c r="G30" s="32" t="s">
        <v>31</v>
      </c>
      <c r="H30" s="32" t="s">
        <v>31</v>
      </c>
    </row>
    <row r="31" spans="1:8" ht="13.9" x14ac:dyDescent="0.4">
      <c r="A31" s="10" t="s">
        <v>87</v>
      </c>
      <c r="B31" s="11" t="s">
        <v>88</v>
      </c>
      <c r="C31" s="30">
        <v>7317405</v>
      </c>
      <c r="D31" s="22">
        <v>125673</v>
      </c>
      <c r="E31" s="32">
        <v>93843</v>
      </c>
      <c r="F31" s="32">
        <v>85220</v>
      </c>
      <c r="G31" s="32">
        <v>74843</v>
      </c>
      <c r="H31" s="32">
        <v>60755.227272727272</v>
      </c>
    </row>
    <row r="32" spans="1:8" ht="13.9" x14ac:dyDescent="0.4">
      <c r="A32" s="10" t="s">
        <v>89</v>
      </c>
      <c r="B32" s="11" t="s">
        <v>90</v>
      </c>
      <c r="C32" s="30">
        <v>4480227</v>
      </c>
      <c r="D32" s="22">
        <v>99500</v>
      </c>
      <c r="E32" s="32" t="s">
        <v>34</v>
      </c>
      <c r="F32" s="32">
        <v>82879.5</v>
      </c>
      <c r="G32" s="32">
        <v>76120</v>
      </c>
      <c r="H32" s="32">
        <v>63687</v>
      </c>
    </row>
    <row r="33" spans="1:8" ht="27.75" x14ac:dyDescent="0.4">
      <c r="A33" s="10" t="s">
        <v>91</v>
      </c>
      <c r="B33" s="11" t="s">
        <v>92</v>
      </c>
      <c r="C33" s="30">
        <v>321325</v>
      </c>
      <c r="D33" s="22" t="s">
        <v>31</v>
      </c>
      <c r="E33" s="32" t="s">
        <v>31</v>
      </c>
      <c r="F33" s="32" t="s">
        <v>31</v>
      </c>
      <c r="G33" s="32" t="s">
        <v>31</v>
      </c>
      <c r="H33" s="32" t="s">
        <v>31</v>
      </c>
    </row>
    <row r="34" spans="1:8" ht="13.9" x14ac:dyDescent="0.4">
      <c r="A34" s="10" t="s">
        <v>93</v>
      </c>
      <c r="B34" s="11" t="s">
        <v>94</v>
      </c>
      <c r="C34" s="30">
        <v>3360956</v>
      </c>
      <c r="D34" s="22">
        <v>89747</v>
      </c>
      <c r="E34" s="32">
        <v>77668</v>
      </c>
      <c r="F34" s="32">
        <v>68950</v>
      </c>
      <c r="G34" s="32">
        <v>56424</v>
      </c>
      <c r="H34" s="32">
        <v>47167</v>
      </c>
    </row>
    <row r="35" spans="1:8" ht="13.9" x14ac:dyDescent="0.4">
      <c r="A35" s="10" t="s">
        <v>95</v>
      </c>
      <c r="B35" s="11" t="s">
        <v>96</v>
      </c>
      <c r="C35" s="30">
        <v>3764153</v>
      </c>
      <c r="D35" s="32">
        <v>122845</v>
      </c>
      <c r="E35" s="32" t="s">
        <v>34</v>
      </c>
      <c r="F35" s="32">
        <v>87526</v>
      </c>
      <c r="G35" s="32">
        <v>83116</v>
      </c>
      <c r="H35" s="32">
        <v>65924</v>
      </c>
    </row>
    <row r="36" spans="1:8" ht="13.9" x14ac:dyDescent="0.4">
      <c r="A36" s="10" t="s">
        <v>97</v>
      </c>
      <c r="B36" s="11" t="s">
        <v>98</v>
      </c>
      <c r="C36" s="30">
        <v>10664816</v>
      </c>
      <c r="D36" s="22">
        <v>122000</v>
      </c>
      <c r="E36" s="32">
        <v>93900</v>
      </c>
      <c r="F36" s="32">
        <v>89633.5</v>
      </c>
      <c r="G36" s="32">
        <v>79079</v>
      </c>
      <c r="H36" s="32">
        <v>62314.5</v>
      </c>
    </row>
    <row r="37" spans="1:8" ht="13.9" x14ac:dyDescent="0.4">
      <c r="A37" s="10" t="s">
        <v>99</v>
      </c>
      <c r="B37" s="11" t="s">
        <v>100</v>
      </c>
      <c r="C37" s="30">
        <v>749684</v>
      </c>
      <c r="D37" s="22">
        <v>50876</v>
      </c>
      <c r="E37" s="32" t="s">
        <v>34</v>
      </c>
      <c r="F37" s="32" t="s">
        <v>34</v>
      </c>
      <c r="G37" s="32" t="s">
        <v>34</v>
      </c>
      <c r="H37" s="32">
        <v>27476.799999999999</v>
      </c>
    </row>
    <row r="38" spans="1:8" ht="41.65" x14ac:dyDescent="0.4">
      <c r="A38" s="10" t="s">
        <v>101</v>
      </c>
      <c r="B38" s="11" t="s">
        <v>102</v>
      </c>
      <c r="C38" s="30">
        <v>2063285</v>
      </c>
      <c r="D38" s="22">
        <v>85315</v>
      </c>
      <c r="E38" s="32">
        <v>54292</v>
      </c>
      <c r="F38" s="32">
        <v>51500</v>
      </c>
      <c r="G38" s="32">
        <v>49483</v>
      </c>
      <c r="H38" s="32">
        <v>40878</v>
      </c>
    </row>
    <row r="39" spans="1:8" ht="13.9" x14ac:dyDescent="0.4">
      <c r="A39" s="10" t="s">
        <v>104</v>
      </c>
      <c r="B39" s="11" t="s">
        <v>105</v>
      </c>
      <c r="C39" s="30">
        <v>847912</v>
      </c>
      <c r="D39" s="22">
        <v>50273.599999999999</v>
      </c>
      <c r="E39" s="32">
        <v>49504</v>
      </c>
      <c r="F39" s="32">
        <v>45988.800000000003</v>
      </c>
      <c r="G39" s="32">
        <v>36836.800000000003</v>
      </c>
      <c r="H39" s="32">
        <v>29161.599999999999</v>
      </c>
    </row>
    <row r="40" spans="1:8" ht="13.9" x14ac:dyDescent="0.4">
      <c r="A40" s="10" t="s">
        <v>106</v>
      </c>
      <c r="B40" s="11" t="s">
        <v>107</v>
      </c>
      <c r="C40" s="30">
        <v>2533281</v>
      </c>
      <c r="D40" s="22">
        <v>77107</v>
      </c>
      <c r="E40" s="32">
        <v>67836</v>
      </c>
      <c r="F40" s="32">
        <v>59583</v>
      </c>
      <c r="G40" s="32">
        <v>56789</v>
      </c>
      <c r="H40" s="32">
        <v>47338</v>
      </c>
    </row>
    <row r="41" spans="1:8" ht="13.9" x14ac:dyDescent="0.4">
      <c r="A41" s="10" t="s">
        <v>108</v>
      </c>
      <c r="B41" s="11" t="s">
        <v>109</v>
      </c>
      <c r="C41" s="30">
        <v>4770559</v>
      </c>
      <c r="D41" s="22">
        <v>90592</v>
      </c>
      <c r="E41" s="32">
        <v>75897.600000000006</v>
      </c>
      <c r="F41" s="32">
        <v>65809.600000000006</v>
      </c>
      <c r="G41" s="32">
        <v>60163</v>
      </c>
      <c r="H41" s="32">
        <v>47986</v>
      </c>
    </row>
    <row r="42" spans="1:8" ht="13.9" x14ac:dyDescent="0.4">
      <c r="A42" s="10" t="s">
        <v>110</v>
      </c>
      <c r="B42" s="11" t="s">
        <v>111</v>
      </c>
      <c r="C42" s="30">
        <v>1898586</v>
      </c>
      <c r="D42" s="22">
        <v>43941</v>
      </c>
      <c r="E42" s="32" t="s">
        <v>34</v>
      </c>
      <c r="F42" s="32">
        <v>42505</v>
      </c>
      <c r="G42" s="32">
        <v>41991</v>
      </c>
      <c r="H42" s="32">
        <v>32798</v>
      </c>
    </row>
    <row r="43" spans="1:8" ht="13.9" x14ac:dyDescent="0.4">
      <c r="A43" s="10" t="s">
        <v>112</v>
      </c>
      <c r="B43" s="11" t="s">
        <v>113</v>
      </c>
      <c r="C43" s="30">
        <v>1194550</v>
      </c>
      <c r="D43" s="22" t="s">
        <v>34</v>
      </c>
      <c r="E43" s="32" t="s">
        <v>34</v>
      </c>
      <c r="F43" s="32">
        <v>41080.400000000001</v>
      </c>
      <c r="G43" s="32">
        <v>38397</v>
      </c>
      <c r="H43" s="32">
        <v>32136</v>
      </c>
    </row>
    <row r="44" spans="1:8" ht="13.9" x14ac:dyDescent="0.4">
      <c r="A44" s="10" t="s">
        <v>114</v>
      </c>
      <c r="B44" s="11" t="s">
        <v>115</v>
      </c>
      <c r="C44" s="30">
        <v>1938092</v>
      </c>
      <c r="D44" s="51">
        <v>54080</v>
      </c>
      <c r="E44" s="52" t="s">
        <v>34</v>
      </c>
      <c r="F44" s="52" t="s">
        <v>34</v>
      </c>
      <c r="G44" s="52">
        <v>47840</v>
      </c>
      <c r="H44" s="52">
        <v>39520</v>
      </c>
    </row>
    <row r="45" spans="1:8" ht="13.9" x14ac:dyDescent="0.4">
      <c r="A45" s="10" t="s">
        <v>117</v>
      </c>
      <c r="B45" s="11" t="s">
        <v>118</v>
      </c>
      <c r="C45" s="30">
        <v>4650856</v>
      </c>
      <c r="D45" s="22">
        <v>105818</v>
      </c>
      <c r="E45" s="32">
        <v>79998</v>
      </c>
      <c r="F45" s="32" t="s">
        <v>34</v>
      </c>
      <c r="G45" s="32">
        <v>72793</v>
      </c>
      <c r="H45" s="32">
        <v>58852</v>
      </c>
    </row>
    <row r="46" spans="1:8" ht="13.9" x14ac:dyDescent="0.4">
      <c r="A46" s="10" t="s">
        <v>119</v>
      </c>
      <c r="B46" s="11" t="s">
        <v>120</v>
      </c>
      <c r="C46" s="30">
        <v>645846</v>
      </c>
      <c r="D46" s="22">
        <v>59217.599999999999</v>
      </c>
      <c r="E46" s="32">
        <v>53601.599999999999</v>
      </c>
      <c r="F46" s="32" t="s">
        <v>34</v>
      </c>
      <c r="G46" s="32">
        <v>48651.199999999997</v>
      </c>
      <c r="H46" s="32">
        <v>40040</v>
      </c>
    </row>
    <row r="47" spans="1:8" ht="13.9" x14ac:dyDescent="0.4">
      <c r="A47" s="10" t="s">
        <v>121</v>
      </c>
      <c r="B47" s="11" t="s">
        <v>122</v>
      </c>
      <c r="C47" s="30">
        <v>982198</v>
      </c>
      <c r="D47" s="22">
        <v>75000</v>
      </c>
      <c r="E47" s="32" t="s">
        <v>34</v>
      </c>
      <c r="F47" s="32">
        <v>57978</v>
      </c>
      <c r="G47" s="32">
        <v>51467</v>
      </c>
      <c r="H47" s="32">
        <v>35868</v>
      </c>
    </row>
    <row r="48" spans="1:8" ht="27.75" x14ac:dyDescent="0.4">
      <c r="A48" s="10" t="s">
        <v>123</v>
      </c>
      <c r="B48" s="11" t="s">
        <v>124</v>
      </c>
      <c r="C48" s="30">
        <v>3453541</v>
      </c>
      <c r="D48" s="22" t="s">
        <v>31</v>
      </c>
      <c r="E48" s="22" t="s">
        <v>31</v>
      </c>
      <c r="F48" s="22" t="s">
        <v>31</v>
      </c>
      <c r="G48" s="22" t="s">
        <v>31</v>
      </c>
      <c r="H48" s="22" t="s">
        <v>31</v>
      </c>
    </row>
    <row r="49" spans="1:8" ht="13.9" x14ac:dyDescent="0.4">
      <c r="A49" s="10" t="s">
        <v>125</v>
      </c>
      <c r="B49" s="11" t="s">
        <v>126</v>
      </c>
      <c r="C49" s="53">
        <v>1726453</v>
      </c>
      <c r="D49" s="22" t="s">
        <v>34</v>
      </c>
      <c r="E49" s="32" t="s">
        <v>34</v>
      </c>
      <c r="F49" s="32" t="s">
        <v>34</v>
      </c>
      <c r="G49" s="54">
        <v>57682.5</v>
      </c>
      <c r="H49" s="52">
        <v>52308</v>
      </c>
    </row>
    <row r="50" spans="1:8" ht="13.9" x14ac:dyDescent="0.4">
      <c r="A50" s="10" t="s">
        <v>127</v>
      </c>
      <c r="B50" s="11" t="s">
        <v>128</v>
      </c>
      <c r="C50" s="30">
        <v>2002119</v>
      </c>
      <c r="D50" s="48">
        <v>74903.360000000001</v>
      </c>
      <c r="E50" s="49">
        <v>59460.68</v>
      </c>
      <c r="F50" s="49">
        <v>55056.2</v>
      </c>
      <c r="G50" s="49">
        <v>47201.82</v>
      </c>
      <c r="H50" s="49">
        <v>40467.949999999997</v>
      </c>
    </row>
    <row r="51" spans="1:8" ht="138.75" x14ac:dyDescent="0.4">
      <c r="A51" s="10" t="s">
        <v>129</v>
      </c>
      <c r="B51" s="11" t="s">
        <v>130</v>
      </c>
      <c r="C51" s="30">
        <v>106906500</v>
      </c>
      <c r="D51" s="22">
        <v>147513.60000000001</v>
      </c>
      <c r="E51" s="32">
        <v>77099.66</v>
      </c>
      <c r="F51" s="32">
        <v>69350.789999999994</v>
      </c>
      <c r="G51" s="32">
        <v>59783.77</v>
      </c>
      <c r="H51" s="32">
        <v>48248.06</v>
      </c>
    </row>
    <row r="52" spans="1:8" ht="13.9" x14ac:dyDescent="0.4">
      <c r="A52" s="10" t="s">
        <v>131</v>
      </c>
      <c r="B52" s="11" t="s">
        <v>156</v>
      </c>
      <c r="C52" s="30">
        <v>190031496</v>
      </c>
      <c r="D52" s="55">
        <v>127000</v>
      </c>
      <c r="E52" s="56">
        <v>78270</v>
      </c>
      <c r="F52" s="56">
        <v>71618</v>
      </c>
      <c r="G52" s="56">
        <v>64985</v>
      </c>
      <c r="H52" s="56">
        <v>51254</v>
      </c>
    </row>
    <row r="53" spans="1:8" ht="13.9" x14ac:dyDescent="0.4">
      <c r="A53" s="10" t="s">
        <v>132</v>
      </c>
      <c r="B53" s="11" t="s">
        <v>133</v>
      </c>
      <c r="C53" s="30">
        <v>2613924</v>
      </c>
      <c r="D53" s="22">
        <v>114542</v>
      </c>
      <c r="E53" s="32" t="s">
        <v>34</v>
      </c>
      <c r="F53" s="32">
        <v>90495</v>
      </c>
      <c r="G53" s="32">
        <v>65821</v>
      </c>
      <c r="H53" s="32">
        <v>43266</v>
      </c>
    </row>
    <row r="54" spans="1:8" ht="27.75" x14ac:dyDescent="0.4">
      <c r="A54" s="10" t="s">
        <v>134</v>
      </c>
      <c r="B54" s="11" t="s">
        <v>135</v>
      </c>
      <c r="C54" s="30">
        <v>4225070</v>
      </c>
      <c r="D54" s="22">
        <v>113438</v>
      </c>
      <c r="E54" s="32">
        <v>98884</v>
      </c>
      <c r="F54" s="32">
        <v>91328</v>
      </c>
      <c r="G54" s="32">
        <v>81788</v>
      </c>
      <c r="H54" s="32">
        <v>68638</v>
      </c>
    </row>
    <row r="55" spans="1:8" ht="13.9" x14ac:dyDescent="0.4">
      <c r="A55" s="10" t="s">
        <v>136</v>
      </c>
      <c r="B55" s="11" t="s">
        <v>137</v>
      </c>
      <c r="C55" s="30">
        <v>8128800</v>
      </c>
      <c r="D55" s="22">
        <v>105341</v>
      </c>
      <c r="E55" s="32">
        <v>85009</v>
      </c>
      <c r="F55" s="32">
        <v>75420</v>
      </c>
      <c r="G55" s="32">
        <v>65814</v>
      </c>
      <c r="H55" s="32">
        <v>54542</v>
      </c>
    </row>
    <row r="56" spans="1:8" ht="13.9" x14ac:dyDescent="0.4">
      <c r="A56" s="10" t="s">
        <v>138</v>
      </c>
      <c r="B56" s="11" t="s">
        <v>139</v>
      </c>
      <c r="C56" s="30">
        <v>486089.76</v>
      </c>
      <c r="D56" s="22">
        <v>44846</v>
      </c>
      <c r="E56" s="32" t="s">
        <v>34</v>
      </c>
      <c r="F56" s="32" t="s">
        <v>34</v>
      </c>
      <c r="G56" s="32">
        <v>31200</v>
      </c>
      <c r="H56" s="32">
        <v>26808</v>
      </c>
    </row>
    <row r="57" spans="1:8" ht="27.75" x14ac:dyDescent="0.4">
      <c r="A57" s="10" t="s">
        <v>140</v>
      </c>
      <c r="B57" s="11" t="s">
        <v>141</v>
      </c>
      <c r="C57" s="22" t="s">
        <v>31</v>
      </c>
      <c r="D57" s="22" t="s">
        <v>31</v>
      </c>
      <c r="E57" s="32" t="s">
        <v>31</v>
      </c>
      <c r="F57" s="32" t="s">
        <v>31</v>
      </c>
      <c r="G57" s="32" t="s">
        <v>31</v>
      </c>
      <c r="H57" s="32" t="s">
        <v>31</v>
      </c>
    </row>
    <row r="58" spans="1:8" ht="13.9" x14ac:dyDescent="0.4">
      <c r="A58" s="10" t="s">
        <v>142</v>
      </c>
      <c r="B58" s="11" t="s">
        <v>143</v>
      </c>
      <c r="C58" s="30">
        <v>511893</v>
      </c>
      <c r="D58" s="22">
        <v>84572.800000000003</v>
      </c>
      <c r="E58" s="32">
        <v>55827.199999999997</v>
      </c>
      <c r="F58" s="32" t="s">
        <v>34</v>
      </c>
      <c r="G58" s="32" t="s">
        <v>34</v>
      </c>
      <c r="H58" s="32">
        <v>40872</v>
      </c>
    </row>
    <row r="59" spans="1:8" ht="13.9" x14ac:dyDescent="0.4">
      <c r="A59" s="10" t="s">
        <v>144</v>
      </c>
      <c r="B59" s="11" t="s">
        <v>147</v>
      </c>
      <c r="C59" s="30">
        <v>4384739</v>
      </c>
      <c r="D59" s="22">
        <v>115812</v>
      </c>
      <c r="E59" s="32">
        <v>88929</v>
      </c>
      <c r="F59" s="32">
        <v>80271</v>
      </c>
      <c r="G59" s="32">
        <v>70611</v>
      </c>
      <c r="H59" s="32">
        <v>55015</v>
      </c>
    </row>
    <row r="60" spans="1:8" ht="27.75" x14ac:dyDescent="0.4">
      <c r="A60" s="10" t="s">
        <v>148</v>
      </c>
      <c r="B60" s="11" t="s">
        <v>149</v>
      </c>
      <c r="C60" s="22" t="s">
        <v>31</v>
      </c>
      <c r="D60" s="22" t="s">
        <v>31</v>
      </c>
      <c r="E60" s="32" t="s">
        <v>31</v>
      </c>
      <c r="F60" s="32" t="s">
        <v>31</v>
      </c>
      <c r="G60" s="32" t="s">
        <v>31</v>
      </c>
      <c r="H60" s="32" t="s">
        <v>31</v>
      </c>
    </row>
    <row r="61" spans="1:8" ht="13.9" x14ac:dyDescent="0.4">
      <c r="A61" s="10" t="s">
        <v>150</v>
      </c>
      <c r="B61" s="11" t="s">
        <v>151</v>
      </c>
      <c r="C61" s="30">
        <v>1550921</v>
      </c>
      <c r="D61" s="22">
        <v>75000</v>
      </c>
      <c r="E61" s="32">
        <v>62994</v>
      </c>
      <c r="F61" s="32">
        <v>52423</v>
      </c>
      <c r="G61" s="32">
        <v>48253</v>
      </c>
      <c r="H61" s="32">
        <v>42649</v>
      </c>
    </row>
    <row r="62" spans="1:8" ht="13.9" x14ac:dyDescent="0.4">
      <c r="A62" s="57"/>
      <c r="B62" s="58"/>
      <c r="C62" s="59"/>
      <c r="D62" s="60"/>
      <c r="E62" s="61"/>
      <c r="F62" s="61"/>
      <c r="G62" s="61"/>
      <c r="H62" s="61"/>
    </row>
    <row r="63" spans="1:8" ht="13.9" x14ac:dyDescent="0.4">
      <c r="A63" s="57"/>
      <c r="B63" s="58"/>
      <c r="C63" s="59"/>
      <c r="D63" s="60"/>
      <c r="E63" s="62"/>
      <c r="F63" s="62"/>
      <c r="G63" s="62"/>
      <c r="H63" s="62"/>
    </row>
    <row r="64" spans="1:8" ht="13.9" x14ac:dyDescent="0.4">
      <c r="A64" s="64" t="s">
        <v>163</v>
      </c>
      <c r="B64" s="65"/>
      <c r="C64" s="30">
        <f t="shared" ref="C64:D64" si="0">SUM(C2:C61)</f>
        <v>468364731.52999997</v>
      </c>
      <c r="D64" s="55">
        <f t="shared" si="0"/>
        <v>4202631.4800000004</v>
      </c>
      <c r="E64" s="63" t="s">
        <v>34</v>
      </c>
      <c r="F64" s="63" t="s">
        <v>34</v>
      </c>
      <c r="G64" s="63" t="s">
        <v>34</v>
      </c>
      <c r="H64" s="63" t="s">
        <v>34</v>
      </c>
    </row>
    <row r="65" spans="1:8" ht="13.9" x14ac:dyDescent="0.4">
      <c r="A65" s="64" t="s">
        <v>164</v>
      </c>
      <c r="B65" s="65"/>
      <c r="C65" s="30">
        <f t="shared" ref="C65:D65" si="1">MEDIAN(C2:C61)</f>
        <v>2573602.5</v>
      </c>
      <c r="D65" s="55">
        <f t="shared" si="1"/>
        <v>90169.5</v>
      </c>
      <c r="E65" s="63" t="s">
        <v>34</v>
      </c>
      <c r="F65" s="63" t="s">
        <v>34</v>
      </c>
      <c r="G65" s="63" t="s">
        <v>34</v>
      </c>
      <c r="H65" s="63" t="s">
        <v>34</v>
      </c>
    </row>
    <row r="66" spans="1:8" ht="13.9" x14ac:dyDescent="0.4">
      <c r="A66" s="64" t="s">
        <v>165</v>
      </c>
      <c r="B66" s="65"/>
      <c r="C66" s="30">
        <f t="shared" ref="C66:H66" si="2">AVERAGE(C2:C61)</f>
        <v>8673420.9542592596</v>
      </c>
      <c r="D66" s="55">
        <f t="shared" si="2"/>
        <v>87554.822500000009</v>
      </c>
      <c r="E66" s="55">
        <f t="shared" si="2"/>
        <v>76551.560888888882</v>
      </c>
      <c r="F66" s="55">
        <f t="shared" si="2"/>
        <v>70679.37382882883</v>
      </c>
      <c r="G66" s="55">
        <f t="shared" si="2"/>
        <v>60184.853472222225</v>
      </c>
      <c r="H66" s="55">
        <f t="shared" si="2"/>
        <v>48659.248876406935</v>
      </c>
    </row>
  </sheetData>
  <mergeCells count="3">
    <mergeCell ref="A64:B64"/>
    <mergeCell ref="A65:B65"/>
    <mergeCell ref="A66:B66"/>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0"/>
  <sheetViews>
    <sheetView workbookViewId="0"/>
  </sheetViews>
  <sheetFormatPr defaultColWidth="14.3984375" defaultRowHeight="15.75" customHeight="1" x14ac:dyDescent="0.35"/>
  <cols>
    <col min="1" max="1" width="40.86328125" customWidth="1"/>
    <col min="2" max="2" width="26.1328125" customWidth="1"/>
    <col min="3" max="3" width="7.3984375" customWidth="1"/>
    <col min="4" max="4" width="27.3984375" customWidth="1"/>
    <col min="5" max="5" width="12" customWidth="1"/>
    <col min="6" max="6" width="39.53125" customWidth="1"/>
    <col min="7" max="7" width="22.1328125" customWidth="1"/>
  </cols>
  <sheetData>
    <row r="1" spans="1:7" ht="13.9" x14ac:dyDescent="0.4">
      <c r="A1" s="1"/>
      <c r="B1" s="4" t="s">
        <v>1</v>
      </c>
      <c r="C1" s="1"/>
      <c r="D1" s="1"/>
      <c r="E1" s="1"/>
      <c r="F1" s="1"/>
      <c r="G1" s="1"/>
    </row>
    <row r="2" spans="1:7" ht="15.75" customHeight="1" x14ac:dyDescent="0.4">
      <c r="A2" s="4" t="s">
        <v>5</v>
      </c>
      <c r="B2" s="6" t="s">
        <v>6</v>
      </c>
      <c r="C2" s="1"/>
      <c r="D2" s="1"/>
      <c r="E2" s="1"/>
      <c r="F2" s="1"/>
      <c r="G2" s="1"/>
    </row>
    <row r="3" spans="1:7" ht="15.75" customHeight="1" x14ac:dyDescent="0.4">
      <c r="A3" s="8" t="s">
        <v>9</v>
      </c>
      <c r="B3" s="9">
        <v>190031496</v>
      </c>
      <c r="C3" s="8"/>
      <c r="D3" s="8"/>
      <c r="E3" s="8"/>
      <c r="F3" s="8"/>
      <c r="G3" s="1"/>
    </row>
    <row r="4" spans="1:7" ht="15.75" customHeight="1" x14ac:dyDescent="0.4">
      <c r="A4" s="8" t="s">
        <v>12</v>
      </c>
      <c r="B4" s="9">
        <v>106906500</v>
      </c>
      <c r="C4" s="8"/>
      <c r="D4" s="8"/>
      <c r="E4" s="8"/>
      <c r="F4" s="8"/>
      <c r="G4" s="1"/>
    </row>
    <row r="5" spans="1:7" ht="15.75" customHeight="1" x14ac:dyDescent="0.4">
      <c r="A5" s="8" t="s">
        <v>13</v>
      </c>
      <c r="B5" s="13">
        <f>'TABLE 3'!C64-(SUM(B3:B4))</f>
        <v>171426735.52999997</v>
      </c>
      <c r="C5" s="8"/>
      <c r="D5" s="14" t="s">
        <v>15</v>
      </c>
      <c r="E5" s="8"/>
      <c r="F5" s="8"/>
      <c r="G5" s="1"/>
    </row>
    <row r="6" spans="1:7" ht="15.75" customHeight="1" x14ac:dyDescent="0.4">
      <c r="A6" s="15" t="s">
        <v>16</v>
      </c>
      <c r="B6" s="17">
        <f>SUM(B3:B5)</f>
        <v>468364731.52999997</v>
      </c>
      <c r="C6" s="8"/>
      <c r="D6" s="8"/>
      <c r="E6" s="8"/>
      <c r="F6" s="8"/>
      <c r="G6" s="1"/>
    </row>
    <row r="7" spans="1:7" ht="15.75" customHeight="1" x14ac:dyDescent="0.4">
      <c r="A7" s="8"/>
      <c r="B7" s="8"/>
      <c r="C7" s="8"/>
      <c r="D7" s="18" t="s">
        <v>18</v>
      </c>
      <c r="E7" s="24"/>
      <c r="F7" s="8"/>
      <c r="G7" s="8"/>
    </row>
    <row r="8" spans="1:7" ht="15.75" customHeight="1" x14ac:dyDescent="0.4">
      <c r="A8" s="15" t="s">
        <v>16</v>
      </c>
      <c r="B8" s="26">
        <f>B6</f>
        <v>468364731.52999997</v>
      </c>
      <c r="C8" s="8"/>
      <c r="D8" s="8" t="s">
        <v>58</v>
      </c>
      <c r="E8" s="13">
        <f>B6</f>
        <v>468364731.52999997</v>
      </c>
      <c r="F8" s="8"/>
      <c r="G8" s="1"/>
    </row>
    <row r="9" spans="1:7" ht="15.75" customHeight="1" x14ac:dyDescent="0.4">
      <c r="A9" s="18" t="s">
        <v>59</v>
      </c>
      <c r="B9" s="31">
        <v>1318610</v>
      </c>
      <c r="C9" s="8"/>
      <c r="D9" s="8" t="s">
        <v>103</v>
      </c>
      <c r="E9" s="13">
        <f>B16</f>
        <v>224665041</v>
      </c>
      <c r="F9" s="8"/>
      <c r="G9" s="1"/>
    </row>
    <row r="10" spans="1:7" ht="15.75" customHeight="1" x14ac:dyDescent="0.4">
      <c r="A10" s="18" t="s">
        <v>116</v>
      </c>
      <c r="B10" s="34">
        <f>B8/B9</f>
        <v>355.19579824967201</v>
      </c>
      <c r="C10" s="8"/>
      <c r="D10" s="8" t="s">
        <v>146</v>
      </c>
      <c r="E10" s="35">
        <f>B26</f>
        <v>194549857</v>
      </c>
      <c r="F10" s="8"/>
      <c r="G10" s="1"/>
    </row>
    <row r="11" spans="1:7" ht="15.75" customHeight="1" x14ac:dyDescent="0.4">
      <c r="A11" s="8"/>
      <c r="B11" s="8"/>
      <c r="C11" s="8"/>
      <c r="D11" s="8"/>
      <c r="E11" s="8"/>
      <c r="F11" s="8"/>
      <c r="G11" s="1"/>
    </row>
    <row r="12" spans="1:7" ht="15.75" customHeight="1" x14ac:dyDescent="0.4">
      <c r="A12" s="8"/>
      <c r="B12" s="36" t="s">
        <v>152</v>
      </c>
      <c r="C12" s="8"/>
      <c r="D12" s="18" t="s">
        <v>154</v>
      </c>
      <c r="E12" s="8"/>
      <c r="F12" s="8"/>
      <c r="G12" s="1"/>
    </row>
    <row r="13" spans="1:7" ht="12.75" customHeight="1" x14ac:dyDescent="0.4">
      <c r="A13" s="4" t="s">
        <v>5</v>
      </c>
      <c r="B13" s="6" t="s">
        <v>6</v>
      </c>
      <c r="C13" s="8"/>
      <c r="D13" s="8" t="s">
        <v>58</v>
      </c>
      <c r="E13" s="37">
        <f>B10</f>
        <v>355.19579824967201</v>
      </c>
      <c r="F13" s="38"/>
      <c r="G13" s="1"/>
    </row>
    <row r="14" spans="1:7" ht="29.25" customHeight="1" x14ac:dyDescent="0.4">
      <c r="A14" s="8" t="s">
        <v>155</v>
      </c>
      <c r="B14" s="40">
        <v>209914291</v>
      </c>
      <c r="C14" s="8"/>
      <c r="D14" s="8" t="s">
        <v>103</v>
      </c>
      <c r="E14" s="37">
        <f>B20</f>
        <v>242.0226644733653</v>
      </c>
      <c r="F14" s="41" t="s">
        <v>158</v>
      </c>
      <c r="G14" s="1"/>
    </row>
    <row r="15" spans="1:7" ht="25.5" customHeight="1" x14ac:dyDescent="0.4">
      <c r="A15" s="8" t="s">
        <v>13</v>
      </c>
      <c r="B15" s="35">
        <v>14750750</v>
      </c>
      <c r="C15" s="8"/>
      <c r="D15" s="8" t="s">
        <v>146</v>
      </c>
      <c r="E15" s="37">
        <f>B30</f>
        <v>257.05818067946387</v>
      </c>
      <c r="F15" s="41" t="s">
        <v>159</v>
      </c>
      <c r="G15" s="1"/>
    </row>
    <row r="16" spans="1:7" ht="15.75" customHeight="1" x14ac:dyDescent="0.4">
      <c r="A16" s="15" t="s">
        <v>16</v>
      </c>
      <c r="B16" s="42">
        <f>SUM(B14:B15)</f>
        <v>224665041</v>
      </c>
      <c r="C16" s="8"/>
      <c r="D16" s="8"/>
      <c r="E16" s="8"/>
      <c r="F16" s="8"/>
      <c r="G16" s="1"/>
    </row>
    <row r="17" spans="1:7" ht="15.75" customHeight="1" x14ac:dyDescent="0.4">
      <c r="A17" s="8"/>
      <c r="B17" s="24"/>
      <c r="C17" s="8"/>
      <c r="D17" s="8"/>
      <c r="E17" s="8"/>
      <c r="F17" s="8"/>
      <c r="G17" s="1"/>
    </row>
    <row r="18" spans="1:7" ht="15.75" customHeight="1" x14ac:dyDescent="0.4">
      <c r="A18" s="15" t="s">
        <v>16</v>
      </c>
      <c r="B18" s="43">
        <f>B16</f>
        <v>224665041</v>
      </c>
      <c r="C18" s="8"/>
      <c r="D18" s="8"/>
      <c r="E18" s="8"/>
      <c r="F18" s="8"/>
      <c r="G18" s="1"/>
    </row>
    <row r="19" spans="1:7" ht="15.75" customHeight="1" x14ac:dyDescent="0.4">
      <c r="A19" s="18" t="s">
        <v>59</v>
      </c>
      <c r="B19" s="44">
        <v>928281</v>
      </c>
      <c r="C19" s="8"/>
      <c r="D19" s="8"/>
      <c r="E19" s="8"/>
      <c r="F19" s="8"/>
      <c r="G19" s="1"/>
    </row>
    <row r="20" spans="1:7" ht="15.75" customHeight="1" x14ac:dyDescent="0.4">
      <c r="A20" s="18" t="s">
        <v>116</v>
      </c>
      <c r="B20" s="45">
        <f>B18/B19</f>
        <v>242.0226644733653</v>
      </c>
      <c r="C20" s="8"/>
      <c r="D20" s="8"/>
      <c r="E20" s="8"/>
      <c r="F20" s="8"/>
      <c r="G20" s="1"/>
    </row>
    <row r="21" spans="1:7" ht="15.75" customHeight="1" x14ac:dyDescent="0.4">
      <c r="A21" s="8"/>
      <c r="B21" s="8"/>
      <c r="C21" s="8"/>
      <c r="D21" s="8"/>
      <c r="E21" s="8"/>
      <c r="F21" s="8"/>
      <c r="G21" s="1"/>
    </row>
    <row r="22" spans="1:7" ht="15" customHeight="1" x14ac:dyDescent="0.4">
      <c r="A22" s="8"/>
      <c r="B22" s="18" t="s">
        <v>146</v>
      </c>
      <c r="C22" s="8"/>
      <c r="D22" s="8"/>
      <c r="E22" s="8"/>
      <c r="F22" s="8"/>
      <c r="G22" s="1"/>
    </row>
    <row r="23" spans="1:7" ht="12.75" customHeight="1" x14ac:dyDescent="0.4">
      <c r="A23" s="4" t="s">
        <v>5</v>
      </c>
      <c r="B23" s="46" t="s">
        <v>6</v>
      </c>
      <c r="C23" s="8"/>
      <c r="D23" s="8"/>
      <c r="E23" s="8"/>
      <c r="F23" s="8"/>
      <c r="G23" s="1"/>
    </row>
    <row r="24" spans="1:7" ht="12.75" customHeight="1" x14ac:dyDescent="0.4">
      <c r="A24" s="8" t="s">
        <v>160</v>
      </c>
      <c r="B24" s="47">
        <v>177654800</v>
      </c>
      <c r="C24" s="8"/>
      <c r="D24" s="8"/>
      <c r="E24" s="8"/>
      <c r="F24" s="8"/>
      <c r="G24" s="1"/>
    </row>
    <row r="25" spans="1:7" ht="12.75" customHeight="1" x14ac:dyDescent="0.4">
      <c r="A25" s="8" t="s">
        <v>161</v>
      </c>
      <c r="B25" s="35">
        <v>16895057</v>
      </c>
      <c r="C25" s="8"/>
      <c r="D25" s="8"/>
      <c r="E25" s="8"/>
      <c r="F25" s="8"/>
      <c r="G25" s="1"/>
    </row>
    <row r="26" spans="1:7" ht="12.75" customHeight="1" x14ac:dyDescent="0.4">
      <c r="A26" s="15" t="s">
        <v>16</v>
      </c>
      <c r="B26" s="42">
        <f>SUM(B24:B25)</f>
        <v>194549857</v>
      </c>
      <c r="C26" s="1"/>
      <c r="D26" s="1"/>
      <c r="E26" s="1"/>
      <c r="F26" s="1"/>
      <c r="G26" s="1"/>
    </row>
    <row r="27" spans="1:7" ht="12.75" customHeight="1" x14ac:dyDescent="0.4">
      <c r="A27" s="8"/>
      <c r="B27" s="24"/>
      <c r="C27" s="1"/>
      <c r="D27" s="1"/>
      <c r="E27" s="1"/>
      <c r="F27" s="1"/>
      <c r="G27" s="1"/>
    </row>
    <row r="28" spans="1:7" ht="12.75" customHeight="1" x14ac:dyDescent="0.4">
      <c r="A28" s="15" t="s">
        <v>16</v>
      </c>
      <c r="B28" s="43">
        <f>B26</f>
        <v>194549857</v>
      </c>
      <c r="C28" s="1"/>
      <c r="D28" s="1"/>
      <c r="E28" s="1"/>
      <c r="F28" s="1"/>
      <c r="G28" s="1"/>
    </row>
    <row r="29" spans="1:7" ht="12.75" customHeight="1" x14ac:dyDescent="0.4">
      <c r="A29" s="18" t="s">
        <v>59</v>
      </c>
      <c r="B29" s="44">
        <v>756832</v>
      </c>
      <c r="C29" s="1"/>
      <c r="D29" s="1"/>
      <c r="E29" s="1"/>
      <c r="F29" s="1"/>
      <c r="G29" s="1"/>
    </row>
    <row r="30" spans="1:7" ht="12.75" customHeight="1" x14ac:dyDescent="0.4">
      <c r="A30" s="18" t="s">
        <v>116</v>
      </c>
      <c r="B30" s="45">
        <f>B28/B29</f>
        <v>257.05818067946387</v>
      </c>
      <c r="C30" s="1"/>
      <c r="D30" s="1"/>
      <c r="E30" s="1"/>
      <c r="F30" s="1"/>
      <c r="G30" s="1"/>
    </row>
  </sheetData>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1</vt:lpstr>
      <vt:lpstr>TABLE 2</vt:lpstr>
      <vt:lpstr>TABLE 3</vt:lpstr>
      <vt:lpstr>TABLE 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Marius K. Johnson-Malone</cp:lastModifiedBy>
  <dcterms:modified xsi:type="dcterms:W3CDTF">2015-04-01T23:45:35Z</dcterms:modified>
</cp:coreProperties>
</file>